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35" windowWidth="19440" windowHeight="7875" tabRatio="887" firstSheet="1" activeTab="17"/>
  </bookViews>
  <sheets>
    <sheet name="1. melléklet" sheetId="1" r:id="rId1"/>
    <sheet name="2A. melléklet" sheetId="43" r:id="rId2"/>
    <sheet name="2B. melléklet" sheetId="10" r:id="rId3"/>
    <sheet name="3A. melléklet" sheetId="15" r:id="rId4"/>
    <sheet name="3B. melléklet" sheetId="2" r:id="rId5"/>
    <sheet name="4 melléklet" sheetId="8" r:id="rId6"/>
    <sheet name="5 melléklet" sheetId="11" r:id="rId7"/>
    <sheet name="6. melléklet" sheetId="12" r:id="rId8"/>
    <sheet name="7A. melléklet" sheetId="14" r:id="rId9"/>
    <sheet name="7B. melléklet" sheetId="13" r:id="rId10"/>
    <sheet name="8. melléklet" sheetId="28" r:id="rId11"/>
    <sheet name="9. melléklet" sheetId="30" r:id="rId12"/>
    <sheet name="10. melléklet" sheetId="29" r:id="rId13"/>
    <sheet name="11 melléklet" sheetId="52" r:id="rId14"/>
    <sheet name="12. melléklet" sheetId="32" r:id="rId15"/>
    <sheet name="13. melléklet" sheetId="48" r:id="rId16"/>
    <sheet name="14. melléklet" sheetId="49" r:id="rId17"/>
    <sheet name="15.melléklet" sheetId="60" r:id="rId18"/>
  </sheets>
  <definedNames>
    <definedName name="foot_4_place" localSheetId="8">'7A. melléklet'!$A$18</definedName>
    <definedName name="foot_5_place" localSheetId="8">'7A. melléklet'!#REF!</definedName>
    <definedName name="foot_53_place" localSheetId="8">'7A. melléklet'!$A$63</definedName>
    <definedName name="_xlnm.Print_Area" localSheetId="13">'11 melléklet'!$A$2:$E$116</definedName>
  </definedNames>
  <calcPr calcId="125725"/>
</workbook>
</file>

<file path=xl/calcChain.xml><?xml version="1.0" encoding="utf-8"?>
<calcChain xmlns="http://schemas.openxmlformats.org/spreadsheetml/2006/main">
  <c r="F13" i="60"/>
  <c r="D44" i="49"/>
  <c r="D82" i="52"/>
  <c r="E82"/>
  <c r="C82"/>
  <c r="C45" i="49" l="1"/>
  <c r="C29"/>
  <c r="C26"/>
  <c r="D26"/>
  <c r="B26"/>
  <c r="C22"/>
  <c r="D22"/>
  <c r="B22"/>
  <c r="C17"/>
  <c r="D17"/>
  <c r="B17"/>
  <c r="C9"/>
  <c r="D9"/>
  <c r="B9"/>
  <c r="D19" i="32"/>
  <c r="E19"/>
  <c r="C19"/>
  <c r="D14"/>
  <c r="E14"/>
  <c r="C14"/>
  <c r="D11"/>
  <c r="E11"/>
  <c r="C11"/>
  <c r="E104" i="52"/>
  <c r="D24" i="29"/>
  <c r="E24"/>
  <c r="C24"/>
  <c r="D60" i="30"/>
  <c r="E60"/>
  <c r="C60"/>
  <c r="C38"/>
  <c r="D38"/>
  <c r="E38"/>
  <c r="D29" i="28"/>
  <c r="F29"/>
  <c r="H29"/>
  <c r="C25"/>
  <c r="E25" s="1"/>
  <c r="E29" s="1"/>
  <c r="D11" i="12"/>
  <c r="C11"/>
  <c r="D32" i="11"/>
  <c r="E32"/>
  <c r="C32"/>
  <c r="D31"/>
  <c r="E31"/>
  <c r="C31"/>
  <c r="D28"/>
  <c r="E28"/>
  <c r="C28"/>
  <c r="D25"/>
  <c r="E25"/>
  <c r="C25"/>
  <c r="D23"/>
  <c r="E23"/>
  <c r="C23"/>
  <c r="D22"/>
  <c r="E22"/>
  <c r="C22"/>
  <c r="D19"/>
  <c r="E19"/>
  <c r="C19"/>
  <c r="D16"/>
  <c r="E16"/>
  <c r="C16"/>
  <c r="D13"/>
  <c r="E13"/>
  <c r="C13"/>
  <c r="D10"/>
  <c r="E10"/>
  <c r="C10"/>
  <c r="D7"/>
  <c r="E7"/>
  <c r="C7"/>
  <c r="D110" i="2"/>
  <c r="M110" s="1"/>
  <c r="E110"/>
  <c r="N110" s="1"/>
  <c r="C110"/>
  <c r="L110" s="1"/>
  <c r="C90"/>
  <c r="D90"/>
  <c r="E90"/>
  <c r="C91"/>
  <c r="D91"/>
  <c r="E91"/>
  <c r="C92"/>
  <c r="D92"/>
  <c r="E92"/>
  <c r="C93"/>
  <c r="D93"/>
  <c r="E93"/>
  <c r="C94"/>
  <c r="D94"/>
  <c r="E94"/>
  <c r="C95"/>
  <c r="D95"/>
  <c r="E95"/>
  <c r="C96"/>
  <c r="D96"/>
  <c r="E96"/>
  <c r="D89"/>
  <c r="E89"/>
  <c r="C89"/>
  <c r="C85"/>
  <c r="L85" s="1"/>
  <c r="D85"/>
  <c r="M85" s="1"/>
  <c r="E85"/>
  <c r="N85" s="1"/>
  <c r="C86"/>
  <c r="L86" s="1"/>
  <c r="D86"/>
  <c r="M86" s="1"/>
  <c r="E86"/>
  <c r="N86" s="1"/>
  <c r="C87"/>
  <c r="L87" s="1"/>
  <c r="D87"/>
  <c r="M87" s="1"/>
  <c r="E87"/>
  <c r="N87" s="1"/>
  <c r="D84"/>
  <c r="M84" s="1"/>
  <c r="E84"/>
  <c r="N84" s="1"/>
  <c r="C84"/>
  <c r="L84" s="1"/>
  <c r="C77"/>
  <c r="L77" s="1"/>
  <c r="D77"/>
  <c r="M77" s="1"/>
  <c r="E77"/>
  <c r="N77" s="1"/>
  <c r="C78"/>
  <c r="L78" s="1"/>
  <c r="D78"/>
  <c r="M78" s="1"/>
  <c r="E78"/>
  <c r="N78" s="1"/>
  <c r="C79"/>
  <c r="L79" s="1"/>
  <c r="D79"/>
  <c r="M79" s="1"/>
  <c r="E79"/>
  <c r="N79" s="1"/>
  <c r="C80"/>
  <c r="L80" s="1"/>
  <c r="D80"/>
  <c r="M80" s="1"/>
  <c r="E80"/>
  <c r="N80" s="1"/>
  <c r="C81"/>
  <c r="L81" s="1"/>
  <c r="D81"/>
  <c r="M81" s="1"/>
  <c r="E81"/>
  <c r="N81" s="1"/>
  <c r="C82"/>
  <c r="L82" s="1"/>
  <c r="D82"/>
  <c r="M82" s="1"/>
  <c r="E82"/>
  <c r="N82" s="1"/>
  <c r="D76"/>
  <c r="M76" s="1"/>
  <c r="E76"/>
  <c r="N76" s="1"/>
  <c r="C76"/>
  <c r="L76" s="1"/>
  <c r="C62"/>
  <c r="L62" s="1"/>
  <c r="D62"/>
  <c r="M62" s="1"/>
  <c r="E62"/>
  <c r="N62" s="1"/>
  <c r="C63"/>
  <c r="L63" s="1"/>
  <c r="D63"/>
  <c r="M63" s="1"/>
  <c r="E63"/>
  <c r="N63" s="1"/>
  <c r="C64"/>
  <c r="L64" s="1"/>
  <c r="D64"/>
  <c r="M64" s="1"/>
  <c r="E64"/>
  <c r="N64" s="1"/>
  <c r="C65"/>
  <c r="L65" s="1"/>
  <c r="D65"/>
  <c r="M65" s="1"/>
  <c r="E65"/>
  <c r="N65" s="1"/>
  <c r="C66"/>
  <c r="L66" s="1"/>
  <c r="D66"/>
  <c r="M66" s="1"/>
  <c r="E66"/>
  <c r="N66" s="1"/>
  <c r="C67"/>
  <c r="L67" s="1"/>
  <c r="D67"/>
  <c r="M67" s="1"/>
  <c r="E67"/>
  <c r="N67" s="1"/>
  <c r="C68"/>
  <c r="L68" s="1"/>
  <c r="D68"/>
  <c r="M68" s="1"/>
  <c r="E68"/>
  <c r="N68" s="1"/>
  <c r="C69"/>
  <c r="L69" s="1"/>
  <c r="D69"/>
  <c r="M69" s="1"/>
  <c r="E69"/>
  <c r="N69" s="1"/>
  <c r="C70"/>
  <c r="L70" s="1"/>
  <c r="D70"/>
  <c r="M70" s="1"/>
  <c r="E70"/>
  <c r="N70" s="1"/>
  <c r="C71"/>
  <c r="L71" s="1"/>
  <c r="D71"/>
  <c r="M71" s="1"/>
  <c r="E71"/>
  <c r="N71" s="1"/>
  <c r="C72"/>
  <c r="L72" s="1"/>
  <c r="D72"/>
  <c r="M72" s="1"/>
  <c r="E72"/>
  <c r="N72" s="1"/>
  <c r="C73"/>
  <c r="L73" s="1"/>
  <c r="D73"/>
  <c r="M73" s="1"/>
  <c r="E73"/>
  <c r="N73" s="1"/>
  <c r="D61"/>
  <c r="M61" s="1"/>
  <c r="E61"/>
  <c r="N61" s="1"/>
  <c r="C61"/>
  <c r="L61" s="1"/>
  <c r="C53"/>
  <c r="L53" s="1"/>
  <c r="D53"/>
  <c r="M53" s="1"/>
  <c r="E53"/>
  <c r="N53" s="1"/>
  <c r="C54"/>
  <c r="L54" s="1"/>
  <c r="D54"/>
  <c r="M54" s="1"/>
  <c r="E54"/>
  <c r="N54" s="1"/>
  <c r="C55"/>
  <c r="L55" s="1"/>
  <c r="D55"/>
  <c r="M55" s="1"/>
  <c r="E55"/>
  <c r="N55" s="1"/>
  <c r="C56"/>
  <c r="L56" s="1"/>
  <c r="D56"/>
  <c r="M56" s="1"/>
  <c r="E56"/>
  <c r="N56" s="1"/>
  <c r="C57"/>
  <c r="L57" s="1"/>
  <c r="D57"/>
  <c r="M57" s="1"/>
  <c r="E57"/>
  <c r="N57" s="1"/>
  <c r="C58"/>
  <c r="L58" s="1"/>
  <c r="D58"/>
  <c r="M58" s="1"/>
  <c r="E58"/>
  <c r="N58" s="1"/>
  <c r="C59"/>
  <c r="L59" s="1"/>
  <c r="D59"/>
  <c r="M59" s="1"/>
  <c r="E59"/>
  <c r="N59" s="1"/>
  <c r="D52"/>
  <c r="M52" s="1"/>
  <c r="E52"/>
  <c r="N52" s="1"/>
  <c r="C52"/>
  <c r="L52" s="1"/>
  <c r="C46"/>
  <c r="L46" s="1"/>
  <c r="D46"/>
  <c r="M46" s="1"/>
  <c r="E46"/>
  <c r="N46" s="1"/>
  <c r="C47"/>
  <c r="L47" s="1"/>
  <c r="D47"/>
  <c r="M47" s="1"/>
  <c r="E47"/>
  <c r="N47" s="1"/>
  <c r="C48"/>
  <c r="L48" s="1"/>
  <c r="D48"/>
  <c r="M48" s="1"/>
  <c r="E48"/>
  <c r="N48" s="1"/>
  <c r="C49"/>
  <c r="L49" s="1"/>
  <c r="D49"/>
  <c r="M49" s="1"/>
  <c r="E49"/>
  <c r="N49" s="1"/>
  <c r="D45"/>
  <c r="M45" s="1"/>
  <c r="E45"/>
  <c r="N45" s="1"/>
  <c r="C45"/>
  <c r="L45" s="1"/>
  <c r="C43"/>
  <c r="D43"/>
  <c r="E43"/>
  <c r="D42"/>
  <c r="E42"/>
  <c r="C42"/>
  <c r="C35"/>
  <c r="L35" s="1"/>
  <c r="D35"/>
  <c r="M35" s="1"/>
  <c r="E35"/>
  <c r="N35" s="1"/>
  <c r="C36"/>
  <c r="L36" s="1"/>
  <c r="D36"/>
  <c r="M36" s="1"/>
  <c r="E36"/>
  <c r="N36" s="1"/>
  <c r="C37"/>
  <c r="L37" s="1"/>
  <c r="D37"/>
  <c r="M37" s="1"/>
  <c r="E37"/>
  <c r="N37" s="1"/>
  <c r="C38"/>
  <c r="L38" s="1"/>
  <c r="D38"/>
  <c r="M38" s="1"/>
  <c r="E38"/>
  <c r="N38" s="1"/>
  <c r="C39"/>
  <c r="L39" s="1"/>
  <c r="D39"/>
  <c r="M39" s="1"/>
  <c r="E39"/>
  <c r="N39" s="1"/>
  <c r="C40"/>
  <c r="L40" s="1"/>
  <c r="D40"/>
  <c r="M40" s="1"/>
  <c r="E40"/>
  <c r="N40" s="1"/>
  <c r="D34"/>
  <c r="M34" s="1"/>
  <c r="E34"/>
  <c r="N34" s="1"/>
  <c r="C34"/>
  <c r="L34" s="1"/>
  <c r="C32"/>
  <c r="L32" s="1"/>
  <c r="D32"/>
  <c r="M32" s="1"/>
  <c r="E32"/>
  <c r="N32" s="1"/>
  <c r="D31"/>
  <c r="M31" s="1"/>
  <c r="E31"/>
  <c r="N31" s="1"/>
  <c r="C31"/>
  <c r="L31" s="1"/>
  <c r="C28"/>
  <c r="L28" s="1"/>
  <c r="D28"/>
  <c r="M28" s="1"/>
  <c r="E28"/>
  <c r="N28" s="1"/>
  <c r="C29"/>
  <c r="L29" s="1"/>
  <c r="D29"/>
  <c r="M29" s="1"/>
  <c r="E29"/>
  <c r="N29" s="1"/>
  <c r="D27"/>
  <c r="M27" s="1"/>
  <c r="E27"/>
  <c r="N27" s="1"/>
  <c r="C27"/>
  <c r="L27" s="1"/>
  <c r="D26"/>
  <c r="M26" s="1"/>
  <c r="E26"/>
  <c r="N26" s="1"/>
  <c r="C26"/>
  <c r="L26" s="1"/>
  <c r="C22"/>
  <c r="L22" s="1"/>
  <c r="D22"/>
  <c r="M22" s="1"/>
  <c r="E22"/>
  <c r="N22" s="1"/>
  <c r="C23"/>
  <c r="L23" s="1"/>
  <c r="D23"/>
  <c r="M23" s="1"/>
  <c r="E23"/>
  <c r="N23" s="1"/>
  <c r="D21"/>
  <c r="M21" s="1"/>
  <c r="E21"/>
  <c r="N21" s="1"/>
  <c r="C21"/>
  <c r="L21" s="1"/>
  <c r="C8"/>
  <c r="L8" s="1"/>
  <c r="D8"/>
  <c r="M8" s="1"/>
  <c r="E8"/>
  <c r="N8" s="1"/>
  <c r="C9"/>
  <c r="L9" s="1"/>
  <c r="D9"/>
  <c r="M9" s="1"/>
  <c r="E9"/>
  <c r="N9" s="1"/>
  <c r="C10"/>
  <c r="L10" s="1"/>
  <c r="D10"/>
  <c r="M10" s="1"/>
  <c r="E10"/>
  <c r="N10" s="1"/>
  <c r="C11"/>
  <c r="L11" s="1"/>
  <c r="D11"/>
  <c r="M11" s="1"/>
  <c r="E11"/>
  <c r="N11" s="1"/>
  <c r="C12"/>
  <c r="L12" s="1"/>
  <c r="D12"/>
  <c r="M12" s="1"/>
  <c r="E12"/>
  <c r="N12" s="1"/>
  <c r="C13"/>
  <c r="L13" s="1"/>
  <c r="D13"/>
  <c r="M13" s="1"/>
  <c r="E13"/>
  <c r="N13" s="1"/>
  <c r="C14"/>
  <c r="L14" s="1"/>
  <c r="D14"/>
  <c r="M14" s="1"/>
  <c r="E14"/>
  <c r="N14" s="1"/>
  <c r="C15"/>
  <c r="L15" s="1"/>
  <c r="D15"/>
  <c r="M15" s="1"/>
  <c r="E15"/>
  <c r="N15" s="1"/>
  <c r="C16"/>
  <c r="L16" s="1"/>
  <c r="D16"/>
  <c r="M16" s="1"/>
  <c r="E16"/>
  <c r="N16" s="1"/>
  <c r="C17"/>
  <c r="L17" s="1"/>
  <c r="D17"/>
  <c r="M17" s="1"/>
  <c r="E17"/>
  <c r="N17" s="1"/>
  <c r="C18"/>
  <c r="L18" s="1"/>
  <c r="D18"/>
  <c r="M18" s="1"/>
  <c r="E18"/>
  <c r="N18" s="1"/>
  <c r="C19"/>
  <c r="L19" s="1"/>
  <c r="D19"/>
  <c r="M19" s="1"/>
  <c r="E19"/>
  <c r="N19" s="1"/>
  <c r="D7"/>
  <c r="M7" s="1"/>
  <c r="E7"/>
  <c r="N7" s="1"/>
  <c r="C7"/>
  <c r="L7" s="1"/>
  <c r="D84" i="10"/>
  <c r="E84"/>
  <c r="C84"/>
  <c r="D79"/>
  <c r="E79"/>
  <c r="C79"/>
  <c r="C63"/>
  <c r="D63"/>
  <c r="E63"/>
  <c r="C64"/>
  <c r="D64"/>
  <c r="E64"/>
  <c r="D62"/>
  <c r="E62"/>
  <c r="C62"/>
  <c r="C57"/>
  <c r="D57"/>
  <c r="E57"/>
  <c r="C58"/>
  <c r="D58"/>
  <c r="E58"/>
  <c r="C59"/>
  <c r="D59"/>
  <c r="E59"/>
  <c r="C60"/>
  <c r="D60"/>
  <c r="E60"/>
  <c r="D56"/>
  <c r="E56"/>
  <c r="C56"/>
  <c r="C51"/>
  <c r="D51"/>
  <c r="E51"/>
  <c r="C52"/>
  <c r="D52"/>
  <c r="E52"/>
  <c r="C53"/>
  <c r="D53"/>
  <c r="E53"/>
  <c r="C54"/>
  <c r="D54"/>
  <c r="E54"/>
  <c r="D50"/>
  <c r="E50"/>
  <c r="C50"/>
  <c r="C46"/>
  <c r="D46"/>
  <c r="E46"/>
  <c r="C47"/>
  <c r="D47"/>
  <c r="E47"/>
  <c r="D45"/>
  <c r="E45"/>
  <c r="C45"/>
  <c r="C35"/>
  <c r="D35"/>
  <c r="E35"/>
  <c r="C36"/>
  <c r="D36"/>
  <c r="E36"/>
  <c r="C37"/>
  <c r="D37"/>
  <c r="E37"/>
  <c r="C38"/>
  <c r="D38"/>
  <c r="E38"/>
  <c r="C39"/>
  <c r="D39"/>
  <c r="E39"/>
  <c r="C40"/>
  <c r="D40"/>
  <c r="E40"/>
  <c r="C41"/>
  <c r="D41"/>
  <c r="E41"/>
  <c r="C42"/>
  <c r="D42"/>
  <c r="E42"/>
  <c r="C43"/>
  <c r="D43"/>
  <c r="E43"/>
  <c r="D34"/>
  <c r="E34"/>
  <c r="C34"/>
  <c r="D32"/>
  <c r="E32"/>
  <c r="C32"/>
  <c r="C24"/>
  <c r="D24"/>
  <c r="E24"/>
  <c r="C25"/>
  <c r="D25"/>
  <c r="E25"/>
  <c r="C26"/>
  <c r="D26"/>
  <c r="E26"/>
  <c r="C27"/>
  <c r="D27"/>
  <c r="E27"/>
  <c r="C28"/>
  <c r="D28"/>
  <c r="E28"/>
  <c r="C29"/>
  <c r="D29"/>
  <c r="E29"/>
  <c r="C30"/>
  <c r="D30"/>
  <c r="D31" s="1"/>
  <c r="E30"/>
  <c r="D23"/>
  <c r="E23"/>
  <c r="C23"/>
  <c r="C21"/>
  <c r="D21"/>
  <c r="E21"/>
  <c r="D20"/>
  <c r="E20"/>
  <c r="C20"/>
  <c r="C15"/>
  <c r="D15"/>
  <c r="E15"/>
  <c r="C16"/>
  <c r="D16"/>
  <c r="E16"/>
  <c r="C17"/>
  <c r="D17"/>
  <c r="E17"/>
  <c r="C18"/>
  <c r="D18"/>
  <c r="E18"/>
  <c r="D14"/>
  <c r="E14"/>
  <c r="C14"/>
  <c r="C8"/>
  <c r="D8"/>
  <c r="E8"/>
  <c r="C9"/>
  <c r="D9"/>
  <c r="E9"/>
  <c r="C10"/>
  <c r="D10"/>
  <c r="E10"/>
  <c r="C11"/>
  <c r="D11"/>
  <c r="E11"/>
  <c r="C12"/>
  <c r="D12"/>
  <c r="E12"/>
  <c r="D7"/>
  <c r="E7"/>
  <c r="C7"/>
  <c r="C29" i="28" l="1"/>
  <c r="D29" i="49"/>
  <c r="B29"/>
  <c r="B45" s="1"/>
  <c r="G25" i="28"/>
  <c r="G29" s="1"/>
  <c r="N33" i="2"/>
  <c r="M33"/>
  <c r="L33"/>
  <c r="M24"/>
  <c r="N24"/>
  <c r="L24"/>
  <c r="E31" i="10"/>
  <c r="C31"/>
  <c r="F63" i="60"/>
  <c r="F62"/>
  <c r="E61"/>
  <c r="D61"/>
  <c r="C61"/>
  <c r="B61"/>
  <c r="F61" s="1"/>
  <c r="F60"/>
  <c r="F59"/>
  <c r="F58"/>
  <c r="F57"/>
  <c r="F56"/>
  <c r="E54"/>
  <c r="D54"/>
  <c r="C54"/>
  <c r="C55" s="1"/>
  <c r="B54"/>
  <c r="F54" s="1"/>
  <c r="F53"/>
  <c r="F52"/>
  <c r="E51"/>
  <c r="D51"/>
  <c r="D55" s="1"/>
  <c r="C51"/>
  <c r="B51"/>
  <c r="B55" s="1"/>
  <c r="F50"/>
  <c r="F49"/>
  <c r="E48"/>
  <c r="D48"/>
  <c r="C48"/>
  <c r="B48"/>
  <c r="F47"/>
  <c r="F46"/>
  <c r="F45"/>
  <c r="E44"/>
  <c r="D44"/>
  <c r="C44"/>
  <c r="B44"/>
  <c r="F44" s="1"/>
  <c r="F43"/>
  <c r="F42"/>
  <c r="E40"/>
  <c r="E41" s="1"/>
  <c r="D40"/>
  <c r="C40"/>
  <c r="C41" s="1"/>
  <c r="B40"/>
  <c r="F40" s="1"/>
  <c r="F39"/>
  <c r="F38"/>
  <c r="F37"/>
  <c r="F36"/>
  <c r="F35"/>
  <c r="F34"/>
  <c r="F33"/>
  <c r="E32"/>
  <c r="D32"/>
  <c r="D41" s="1"/>
  <c r="C32"/>
  <c r="B32"/>
  <c r="B41" s="1"/>
  <c r="F41" s="1"/>
  <c r="F31"/>
  <c r="F30"/>
  <c r="F29"/>
  <c r="F28"/>
  <c r="F27"/>
  <c r="E25"/>
  <c r="D25"/>
  <c r="C25"/>
  <c r="B25"/>
  <c r="F25" s="1"/>
  <c r="F24"/>
  <c r="F23"/>
  <c r="E22"/>
  <c r="D22"/>
  <c r="C22"/>
  <c r="C26" s="1"/>
  <c r="C8" s="1"/>
  <c r="B22"/>
  <c r="F21"/>
  <c r="F20"/>
  <c r="F19"/>
  <c r="E18"/>
  <c r="D18"/>
  <c r="C18"/>
  <c r="B18"/>
  <c r="F17"/>
  <c r="F16"/>
  <c r="F15"/>
  <c r="F14"/>
  <c r="E12"/>
  <c r="D12"/>
  <c r="C12"/>
  <c r="B12"/>
  <c r="F12" s="1"/>
  <c r="F11"/>
  <c r="F10"/>
  <c r="F9"/>
  <c r="F18" l="1"/>
  <c r="E26"/>
  <c r="E55"/>
  <c r="F48"/>
  <c r="F22"/>
  <c r="D26"/>
  <c r="D8" s="1"/>
  <c r="B26"/>
  <c r="F32"/>
  <c r="F51"/>
  <c r="E8" l="1"/>
  <c r="F55"/>
  <c r="F26"/>
  <c r="B8"/>
  <c r="F8" l="1"/>
  <c r="D93" i="52"/>
  <c r="E93"/>
  <c r="C93"/>
  <c r="D38"/>
  <c r="E38"/>
  <c r="C38"/>
  <c r="D33" i="11"/>
  <c r="E33"/>
  <c r="C33"/>
  <c r="D24"/>
  <c r="E24"/>
  <c r="C24"/>
  <c r="E33" i="2"/>
  <c r="L20"/>
  <c r="M20"/>
  <c r="D120" l="1"/>
  <c r="E120"/>
  <c r="F120"/>
  <c r="G120"/>
  <c r="H120"/>
  <c r="H122" s="1"/>
  <c r="I120"/>
  <c r="I122" s="1"/>
  <c r="J120"/>
  <c r="K120"/>
  <c r="L120"/>
  <c r="M120"/>
  <c r="N120"/>
  <c r="D115"/>
  <c r="E115"/>
  <c r="F115"/>
  <c r="F122" s="1"/>
  <c r="G115"/>
  <c r="G122" s="1"/>
  <c r="H115"/>
  <c r="I115"/>
  <c r="J115"/>
  <c r="J122" s="1"/>
  <c r="K115"/>
  <c r="K122" s="1"/>
  <c r="L115"/>
  <c r="M115"/>
  <c r="N115"/>
  <c r="N122" s="1"/>
  <c r="D97"/>
  <c r="E97"/>
  <c r="F97"/>
  <c r="G97"/>
  <c r="H97"/>
  <c r="I97"/>
  <c r="I98" s="1"/>
  <c r="J97"/>
  <c r="J98" s="1"/>
  <c r="K97"/>
  <c r="K98" s="1"/>
  <c r="L97"/>
  <c r="M97"/>
  <c r="N97"/>
  <c r="D88"/>
  <c r="E88"/>
  <c r="F88"/>
  <c r="G88"/>
  <c r="H88"/>
  <c r="H98" s="1"/>
  <c r="I88"/>
  <c r="J88"/>
  <c r="K88"/>
  <c r="L88"/>
  <c r="M88"/>
  <c r="N88"/>
  <c r="D83"/>
  <c r="E83"/>
  <c r="F83"/>
  <c r="G83"/>
  <c r="H83"/>
  <c r="I83"/>
  <c r="J83"/>
  <c r="K83"/>
  <c r="L83"/>
  <c r="M83"/>
  <c r="N83"/>
  <c r="D74"/>
  <c r="E74"/>
  <c r="F74"/>
  <c r="G74"/>
  <c r="H74"/>
  <c r="I74"/>
  <c r="J74"/>
  <c r="K74"/>
  <c r="L74"/>
  <c r="M74"/>
  <c r="N74"/>
  <c r="D60"/>
  <c r="E60"/>
  <c r="F60"/>
  <c r="G60"/>
  <c r="H60"/>
  <c r="I60"/>
  <c r="J60"/>
  <c r="K60"/>
  <c r="L60"/>
  <c r="M60"/>
  <c r="N60"/>
  <c r="D50"/>
  <c r="E50"/>
  <c r="F50"/>
  <c r="G50"/>
  <c r="H50"/>
  <c r="I50"/>
  <c r="J50"/>
  <c r="K50"/>
  <c r="L50"/>
  <c r="M50"/>
  <c r="N50"/>
  <c r="D44"/>
  <c r="E44"/>
  <c r="F44"/>
  <c r="G44"/>
  <c r="H44"/>
  <c r="I44"/>
  <c r="J44"/>
  <c r="K44"/>
  <c r="L44"/>
  <c r="M44"/>
  <c r="N44"/>
  <c r="D41"/>
  <c r="E41"/>
  <c r="F41"/>
  <c r="G41"/>
  <c r="H41"/>
  <c r="I41"/>
  <c r="J41"/>
  <c r="K41"/>
  <c r="L41"/>
  <c r="M41"/>
  <c r="N41"/>
  <c r="D33"/>
  <c r="F33"/>
  <c r="G33"/>
  <c r="G51" s="1"/>
  <c r="H33"/>
  <c r="H51" s="1"/>
  <c r="I33"/>
  <c r="J33"/>
  <c r="K33"/>
  <c r="K51" s="1"/>
  <c r="D30"/>
  <c r="E30"/>
  <c r="F30"/>
  <c r="F51" s="1"/>
  <c r="G30"/>
  <c r="H30"/>
  <c r="I30"/>
  <c r="I51" s="1"/>
  <c r="J30"/>
  <c r="J51" s="1"/>
  <c r="K30"/>
  <c r="L30"/>
  <c r="M30"/>
  <c r="N30"/>
  <c r="D24"/>
  <c r="E24"/>
  <c r="F24"/>
  <c r="F25" s="1"/>
  <c r="G24"/>
  <c r="G25" s="1"/>
  <c r="G75" s="1"/>
  <c r="H24"/>
  <c r="H25" s="1"/>
  <c r="I24"/>
  <c r="I25" s="1"/>
  <c r="J24"/>
  <c r="J25" s="1"/>
  <c r="K24"/>
  <c r="K25" s="1"/>
  <c r="L25"/>
  <c r="D20"/>
  <c r="E20"/>
  <c r="F20"/>
  <c r="G20"/>
  <c r="H20"/>
  <c r="I20"/>
  <c r="J20"/>
  <c r="K20"/>
  <c r="M25"/>
  <c r="N20"/>
  <c r="C120"/>
  <c r="C115"/>
  <c r="C122" s="1"/>
  <c r="C97"/>
  <c r="C88"/>
  <c r="C83"/>
  <c r="C74"/>
  <c r="C60"/>
  <c r="C50"/>
  <c r="C44"/>
  <c r="C41"/>
  <c r="C33"/>
  <c r="C30"/>
  <c r="C24"/>
  <c r="C20"/>
  <c r="E121" i="15"/>
  <c r="E114"/>
  <c r="D114"/>
  <c r="D121" s="1"/>
  <c r="C114"/>
  <c r="C121" s="1"/>
  <c r="D96"/>
  <c r="E96"/>
  <c r="C96"/>
  <c r="D87"/>
  <c r="E87"/>
  <c r="C87"/>
  <c r="D82"/>
  <c r="E82"/>
  <c r="C82"/>
  <c r="D73"/>
  <c r="E73"/>
  <c r="C73"/>
  <c r="D59"/>
  <c r="E59"/>
  <c r="C59"/>
  <c r="D49"/>
  <c r="E49"/>
  <c r="C49"/>
  <c r="D40"/>
  <c r="E40"/>
  <c r="C40"/>
  <c r="D32"/>
  <c r="E32"/>
  <c r="C32"/>
  <c r="D29"/>
  <c r="E29"/>
  <c r="C29"/>
  <c r="C19"/>
  <c r="D23"/>
  <c r="E23"/>
  <c r="D19"/>
  <c r="D24" s="1"/>
  <c r="E19"/>
  <c r="C23"/>
  <c r="N9" i="10"/>
  <c r="N10"/>
  <c r="N11"/>
  <c r="N18"/>
  <c r="N25"/>
  <c r="N26"/>
  <c r="N29"/>
  <c r="N30"/>
  <c r="N31"/>
  <c r="N32"/>
  <c r="N35"/>
  <c r="N37"/>
  <c r="N41"/>
  <c r="N43"/>
  <c r="N46"/>
  <c r="N47"/>
  <c r="N50"/>
  <c r="N57"/>
  <c r="N58"/>
  <c r="N63"/>
  <c r="N79"/>
  <c r="N84"/>
  <c r="M9"/>
  <c r="M10"/>
  <c r="M11"/>
  <c r="M18"/>
  <c r="M25"/>
  <c r="M26"/>
  <c r="M29"/>
  <c r="M30"/>
  <c r="M31"/>
  <c r="M32"/>
  <c r="M35"/>
  <c r="M37"/>
  <c r="M41"/>
  <c r="M43"/>
  <c r="M46"/>
  <c r="M50"/>
  <c r="M57"/>
  <c r="M79"/>
  <c r="L9"/>
  <c r="L10"/>
  <c r="L18"/>
  <c r="L25"/>
  <c r="L26"/>
  <c r="L29"/>
  <c r="L30"/>
  <c r="L31"/>
  <c r="L32"/>
  <c r="L37"/>
  <c r="L41"/>
  <c r="L43"/>
  <c r="L46"/>
  <c r="L79"/>
  <c r="N7"/>
  <c r="M7"/>
  <c r="L7"/>
  <c r="E83"/>
  <c r="N83" s="1"/>
  <c r="D83"/>
  <c r="D89" s="1"/>
  <c r="C83"/>
  <c r="C89" s="1"/>
  <c r="D33"/>
  <c r="M33" s="1"/>
  <c r="E33"/>
  <c r="N33" s="1"/>
  <c r="C33"/>
  <c r="L33" s="1"/>
  <c r="E65"/>
  <c r="N65" s="1"/>
  <c r="D65"/>
  <c r="C65"/>
  <c r="D61"/>
  <c r="M61" s="1"/>
  <c r="E61"/>
  <c r="N61" s="1"/>
  <c r="C61"/>
  <c r="D48"/>
  <c r="M48" s="1"/>
  <c r="E48"/>
  <c r="N48" s="1"/>
  <c r="D44"/>
  <c r="M44" s="1"/>
  <c r="E44"/>
  <c r="N44" s="1"/>
  <c r="D13"/>
  <c r="D19" s="1"/>
  <c r="E13"/>
  <c r="E19" s="1"/>
  <c r="N19" s="1"/>
  <c r="D55"/>
  <c r="E55"/>
  <c r="C55"/>
  <c r="C48"/>
  <c r="L48" s="1"/>
  <c r="C44"/>
  <c r="L44" s="1"/>
  <c r="C13"/>
  <c r="L13" s="1"/>
  <c r="E82" i="43"/>
  <c r="E88" s="1"/>
  <c r="E95" s="1"/>
  <c r="D82"/>
  <c r="D88" s="1"/>
  <c r="D95" s="1"/>
  <c r="C82"/>
  <c r="C88" s="1"/>
  <c r="C95" s="1"/>
  <c r="D47"/>
  <c r="D43"/>
  <c r="D30"/>
  <c r="D32" s="1"/>
  <c r="D12"/>
  <c r="D18" s="1"/>
  <c r="E60"/>
  <c r="D60"/>
  <c r="C60"/>
  <c r="E64"/>
  <c r="D64"/>
  <c r="C64"/>
  <c r="E47"/>
  <c r="C47"/>
  <c r="E43"/>
  <c r="C43"/>
  <c r="E30"/>
  <c r="E32" s="1"/>
  <c r="C30"/>
  <c r="C32" s="1"/>
  <c r="E54"/>
  <c r="D54"/>
  <c r="C54"/>
  <c r="E12"/>
  <c r="E18" s="1"/>
  <c r="C12"/>
  <c r="C18" s="1"/>
  <c r="E89" i="10" l="1"/>
  <c r="E96" s="1"/>
  <c r="N96" s="1"/>
  <c r="E98" i="2"/>
  <c r="E25"/>
  <c r="C25"/>
  <c r="E97" i="15"/>
  <c r="C97"/>
  <c r="D97"/>
  <c r="C50"/>
  <c r="E50"/>
  <c r="D50"/>
  <c r="D74" s="1"/>
  <c r="C24"/>
  <c r="M83" i="10"/>
  <c r="D69"/>
  <c r="M69" s="1"/>
  <c r="E69"/>
  <c r="N69" s="1"/>
  <c r="N55"/>
  <c r="D67"/>
  <c r="M67" s="1"/>
  <c r="M55"/>
  <c r="C66" i="43"/>
  <c r="C96" s="1"/>
  <c r="J99" i="2"/>
  <c r="J123" s="1"/>
  <c r="J75"/>
  <c r="F75"/>
  <c r="I99"/>
  <c r="I123" s="1"/>
  <c r="I75"/>
  <c r="K99"/>
  <c r="K123" s="1"/>
  <c r="K75"/>
  <c r="L89" i="10"/>
  <c r="C96"/>
  <c r="L96" s="1"/>
  <c r="M89"/>
  <c r="D96"/>
  <c r="M96" s="1"/>
  <c r="H75" i="2"/>
  <c r="E68" i="10"/>
  <c r="N68" s="1"/>
  <c r="E122" i="2"/>
  <c r="N89" i="10"/>
  <c r="G99" i="2"/>
  <c r="G123" s="1"/>
  <c r="F98"/>
  <c r="L122"/>
  <c r="D122"/>
  <c r="L83" i="10"/>
  <c r="D98" i="2"/>
  <c r="M122"/>
  <c r="C19" i="10"/>
  <c r="N98" i="2"/>
  <c r="M98"/>
  <c r="L98"/>
  <c r="L51"/>
  <c r="L75" s="1"/>
  <c r="N51"/>
  <c r="M51"/>
  <c r="M75" s="1"/>
  <c r="N25"/>
  <c r="H99"/>
  <c r="H123" s="1"/>
  <c r="F99"/>
  <c r="F123" s="1"/>
  <c r="G98"/>
  <c r="C98"/>
  <c r="E51"/>
  <c r="D51"/>
  <c r="C51"/>
  <c r="D25"/>
  <c r="E24" i="15"/>
  <c r="D68" i="10"/>
  <c r="M68" s="1"/>
  <c r="M19"/>
  <c r="M13"/>
  <c r="N13"/>
  <c r="E67"/>
  <c r="D66" i="43"/>
  <c r="D96" s="1"/>
  <c r="D99" i="2" l="1"/>
  <c r="L99"/>
  <c r="L123" s="1"/>
  <c r="D123"/>
  <c r="C75"/>
  <c r="C98" i="15"/>
  <c r="C122" s="1"/>
  <c r="D98"/>
  <c r="D122" s="1"/>
  <c r="C74"/>
  <c r="D97" i="10"/>
  <c r="M97" s="1"/>
  <c r="E98" i="15"/>
  <c r="E122" s="1"/>
  <c r="E74"/>
  <c r="N99" i="2"/>
  <c r="N123" s="1"/>
  <c r="D75"/>
  <c r="M99"/>
  <c r="M123" s="1"/>
  <c r="C67" i="10"/>
  <c r="C68"/>
  <c r="L68" s="1"/>
  <c r="L19"/>
  <c r="C99" i="2"/>
  <c r="C123" s="1"/>
  <c r="N75"/>
  <c r="E75"/>
  <c r="E99"/>
  <c r="E123" s="1"/>
  <c r="N67" i="10"/>
  <c r="E97"/>
  <c r="N97" s="1"/>
  <c r="D34" i="32"/>
  <c r="E34"/>
  <c r="D68" i="43"/>
  <c r="E68"/>
  <c r="C68"/>
  <c r="D67"/>
  <c r="E67"/>
  <c r="C67"/>
  <c r="E66"/>
  <c r="E96" s="1"/>
  <c r="L67" i="10" l="1"/>
  <c r="C97"/>
  <c r="L97" s="1"/>
  <c r="B22" i="8"/>
  <c r="B12" i="48"/>
  <c r="B9"/>
  <c r="D36" i="49"/>
  <c r="D45" s="1"/>
  <c r="E22" i="32"/>
  <c r="E10"/>
  <c r="D22"/>
  <c r="D10"/>
  <c r="C22"/>
  <c r="C34"/>
  <c r="C10"/>
  <c r="D37" i="29"/>
  <c r="D38" s="1"/>
  <c r="E37"/>
  <c r="E38" s="1"/>
  <c r="C37"/>
  <c r="C38" s="1"/>
  <c r="H61" i="28"/>
  <c r="F61"/>
  <c r="E61"/>
  <c r="G61"/>
  <c r="B18" i="8"/>
  <c r="B26"/>
  <c r="B13" i="48" l="1"/>
  <c r="B21" s="1"/>
  <c r="B23" s="1"/>
</calcChain>
</file>

<file path=xl/sharedStrings.xml><?xml version="1.0" encoding="utf-8"?>
<sst xmlns="http://schemas.openxmlformats.org/spreadsheetml/2006/main" count="1975" uniqueCount="805">
  <si>
    <t xml:space="preserve">A/III/1        Tartós részesedések </t>
  </si>
  <si>
    <t xml:space="preserve">A/III/2        Tartós hitelviszonyt megtestesítő értékpapírok </t>
  </si>
  <si>
    <t xml:space="preserve">A/III        Befektetett pénzügyi eszközök </t>
  </si>
  <si>
    <t xml:space="preserve">A/I        Immateriális javak </t>
  </si>
  <si>
    <t xml:space="preserve">A/II        Tárgyi eszközök </t>
  </si>
  <si>
    <t xml:space="preserve">A)        NEMZETI VAGYONBA TARTOZÓ BEFEKTETETT ESZKÖZÖK </t>
  </si>
  <si>
    <t xml:space="preserve">B/II/2        Forgatási célú hitelviszonyt megtestesítő értékpapírok </t>
  </si>
  <si>
    <t xml:space="preserve">B/II        Értékpapírok </t>
  </si>
  <si>
    <t xml:space="preserve">C)        PÉNZESZKÖZÖK </t>
  </si>
  <si>
    <t xml:space="preserve">kiadási módosított  előirányzat </t>
  </si>
  <si>
    <t xml:space="preserve">teljesített kiadás </t>
  </si>
  <si>
    <t>ebből teljesített kiadás fedezete-saját forrás</t>
  </si>
  <si>
    <t>ebből teljesített kiadás fedezete-adósságot keletkeztető ügylet</t>
  </si>
  <si>
    <t>módosított ei. Működési célú</t>
  </si>
  <si>
    <t>módosított ei. Felhalmozási célú</t>
  </si>
  <si>
    <t>Teljesítés Működési célú</t>
  </si>
  <si>
    <t>Teljesítés Felhalmozási célú</t>
  </si>
  <si>
    <t>ESZKÖZÖK</t>
  </si>
  <si>
    <t>Módosítások</t>
  </si>
  <si>
    <t>A/IV        Koncesszióba, vagyonkezelésbe adott eszközök</t>
  </si>
  <si>
    <t>B/I        Készletek</t>
  </si>
  <si>
    <t>B)        NEMZETI VAGYONBA TARTOZÓ FORGÓESZKÖZÖK</t>
  </si>
  <si>
    <t>01        Közhatalmi eredményszemléletű bevételek</t>
  </si>
  <si>
    <t>02        Eszközök és szolgáltatások értékesítése nettó eredményszemléletű bevételei</t>
  </si>
  <si>
    <t>03        Tevékenység egyéb nettó eredményszemléletű bevételei</t>
  </si>
  <si>
    <t>04        Saját termelésű készletek állományváltozása</t>
  </si>
  <si>
    <t>05        Saját előállítású eszközök aktivált értéke</t>
  </si>
  <si>
    <t>06        Központi működési célú támogatások eredményszemléletű bevételei</t>
  </si>
  <si>
    <t>07        Egyéb működési célú támogatások eredményszemléletű bevételei</t>
  </si>
  <si>
    <t>VI        Értékcsökkenési leírás</t>
  </si>
  <si>
    <t>VII        Egyéb ráfordítások</t>
  </si>
  <si>
    <t>01        Alaptevékenység költségvetési bevételei</t>
  </si>
  <si>
    <t>02        Alaptevékenység költségvetési kiadásai</t>
  </si>
  <si>
    <t>I          Alaptevékenység költségvetési egyenlege (=01-02)</t>
  </si>
  <si>
    <t>03        Alaptevékenység finanszírozási bevételei</t>
  </si>
  <si>
    <t>04        Alaptevékenység finanszírozási kiadásai</t>
  </si>
  <si>
    <t>II         Alaptevékenység finanszírozási egyenlege (=03-04)</t>
  </si>
  <si>
    <t>A)        Alaptevékenység maradványa (=±I±II)</t>
  </si>
  <si>
    <t>05        Vállalkozási tevékenység költségvetési bevételei</t>
  </si>
  <si>
    <t>06        Vállalkozási tevékenység költségvetési kiadásai</t>
  </si>
  <si>
    <t>III        Vállalkozási tevékenység költségvetési egyenlege (=05-06)</t>
  </si>
  <si>
    <t>07        Vállalkozási tevékenység finanszírozási bevételei</t>
  </si>
  <si>
    <t>08        Vállalkozási tevékenység finanszírozási kiadásai</t>
  </si>
  <si>
    <t>IV        Vállalkozási tevékenység finanszírozási egyenlege (=07-08)</t>
  </si>
  <si>
    <t>B)        Vállalkozási tevékenység maradványa (=±III±IV)</t>
  </si>
  <si>
    <t>C)        Összes maradvány (=A+B)</t>
  </si>
  <si>
    <t>D)        Alaptevékenység kötelezettségvállalással terhelt maradványa</t>
  </si>
  <si>
    <t>E)        Alaptevékenység szabad maradványa (=A-D)</t>
  </si>
  <si>
    <t>F)        Vállalkozási tevékenységet terhelő befizetési kötelezettség (=B*0,1)</t>
  </si>
  <si>
    <t>G)        Vállalkozási tevékenység felhasználható maradványa (=B-F)</t>
  </si>
  <si>
    <t>Ebből irányító szerv által elvonásra kerül</t>
  </si>
  <si>
    <t>K1-8. Költségvetési kiadások</t>
  </si>
  <si>
    <t>K1. Személyi juttatások</t>
  </si>
  <si>
    <t>K2. Munkaadókat terhelő járulékok és szociális hozzájárulási adó</t>
  </si>
  <si>
    <t>K3. Dologi kiadások</t>
  </si>
  <si>
    <t>K4. Ellátottak pénzbeli juttatásai</t>
  </si>
  <si>
    <t>K5. Egyéb működési célú kiadások</t>
  </si>
  <si>
    <t>K6. Beruházási kiadások</t>
  </si>
  <si>
    <t>K7. Felújítások</t>
  </si>
  <si>
    <t>K8. Egyéb felhalmozási célú kiadások</t>
  </si>
  <si>
    <t>K9. Finanszírozási kiadások</t>
  </si>
  <si>
    <t>B1-7. Költségvetési bevételek</t>
  </si>
  <si>
    <t>B1. Működési célú támogatások államháztartáson belülről</t>
  </si>
  <si>
    <t>B2. Felhalmozási célú támogatások államháztartáson belülről</t>
  </si>
  <si>
    <t>B3. Közhatalmi bevételek</t>
  </si>
  <si>
    <t>B4. Működési bevételek</t>
  </si>
  <si>
    <t>B5. Felhalmozási bevételek</t>
  </si>
  <si>
    <t>B6. Működési célú átvett pénzeszközök</t>
  </si>
  <si>
    <t>B7. Felhalmozási célú átvett pénzeszközök</t>
  </si>
  <si>
    <t>B8. Finanszírozási bevételek</t>
  </si>
  <si>
    <t>Rovat megnevezése</t>
  </si>
  <si>
    <t>Rovat-szám</t>
  </si>
  <si>
    <t>Törvény szerinti illetmények, munkabérek</t>
  </si>
  <si>
    <t>K1101</t>
  </si>
  <si>
    <t>Normatív jutalmak</t>
  </si>
  <si>
    <t>K1102</t>
  </si>
  <si>
    <t>Céljuttatás, projektprémium</t>
  </si>
  <si>
    <t>K1103</t>
  </si>
  <si>
    <t>Készenléti, ügyeleti, helyettesítési díj, túlóra, túlszolgálat</t>
  </si>
  <si>
    <t>K1104</t>
  </si>
  <si>
    <t>Végkielégítés</t>
  </si>
  <si>
    <t>K1105</t>
  </si>
  <si>
    <t>Jubileumi jutalom</t>
  </si>
  <si>
    <t>K1106</t>
  </si>
  <si>
    <t>Béren kívüli juttatások</t>
  </si>
  <si>
    <t>K1107</t>
  </si>
  <si>
    <t>Ruházati költségtérítés</t>
  </si>
  <si>
    <t>K1108</t>
  </si>
  <si>
    <t>Közlekedési költségtérítés</t>
  </si>
  <si>
    <t>K1109</t>
  </si>
  <si>
    <t>Egyéb költségtérítések</t>
  </si>
  <si>
    <t>K1110</t>
  </si>
  <si>
    <t>Lakhatási támogatások</t>
  </si>
  <si>
    <t>K1111</t>
  </si>
  <si>
    <t>Szociális támogatások</t>
  </si>
  <si>
    <t>K1112</t>
  </si>
  <si>
    <t>K1113</t>
  </si>
  <si>
    <t>K11</t>
  </si>
  <si>
    <t>Választott tisztségviselők juttatásai</t>
  </si>
  <si>
    <t>K121</t>
  </si>
  <si>
    <t>Munkavégzésre irányuló egyéb jogviszonyban nem saját foglalkoztatottnak fizetett juttatások</t>
  </si>
  <si>
    <t>K122</t>
  </si>
  <si>
    <t>Egyéb külső személyi juttatások</t>
  </si>
  <si>
    <t>K123</t>
  </si>
  <si>
    <t>K12</t>
  </si>
  <si>
    <t>K1</t>
  </si>
  <si>
    <t>K2</t>
  </si>
  <si>
    <t>Szakmai anyagok beszerzése</t>
  </si>
  <si>
    <t>K311</t>
  </si>
  <si>
    <t>Üzemeltetési anyagok beszerzése</t>
  </si>
  <si>
    <t>K312</t>
  </si>
  <si>
    <t>Árubeszerzés</t>
  </si>
  <si>
    <t>K313</t>
  </si>
  <si>
    <t>K31</t>
  </si>
  <si>
    <t>Informatikai szolgáltatások igénybevétele</t>
  </si>
  <si>
    <t>K321</t>
  </si>
  <si>
    <t>Egyéb kommunikációs szolgáltatások</t>
  </si>
  <si>
    <t>K322</t>
  </si>
  <si>
    <t>K32</t>
  </si>
  <si>
    <t>Közüzemi díjak</t>
  </si>
  <si>
    <t>K331</t>
  </si>
  <si>
    <t>Vásárolt élelmezés</t>
  </si>
  <si>
    <t>K332</t>
  </si>
  <si>
    <t>K333</t>
  </si>
  <si>
    <t>Karbantartási, kisjavítási szolgáltatások</t>
  </si>
  <si>
    <t>K334</t>
  </si>
  <si>
    <t>K335</t>
  </si>
  <si>
    <t xml:space="preserve">Szakmai tevékenységet segítő szolgáltatások </t>
  </si>
  <si>
    <t>K336</t>
  </si>
  <si>
    <t>K337</t>
  </si>
  <si>
    <t>K33</t>
  </si>
  <si>
    <t>Kiküldetések kiadásai</t>
  </si>
  <si>
    <t>K341</t>
  </si>
  <si>
    <t>Reklám- és propagandakiadások</t>
  </si>
  <si>
    <t>K342</t>
  </si>
  <si>
    <t>K34</t>
  </si>
  <si>
    <t>Működési célú előzetesen felszámított általános forgalmi adó</t>
  </si>
  <si>
    <t>K351</t>
  </si>
  <si>
    <t xml:space="preserve">Fizetendő általános forgalmi adó </t>
  </si>
  <si>
    <t>K352</t>
  </si>
  <si>
    <t>K353</t>
  </si>
  <si>
    <t>K354</t>
  </si>
  <si>
    <t>Egyéb dologi kiadások</t>
  </si>
  <si>
    <t>K355</t>
  </si>
  <si>
    <t>K35</t>
  </si>
  <si>
    <t>K3</t>
  </si>
  <si>
    <t>Társadalombiztosítási ellátások</t>
  </si>
  <si>
    <t>K41</t>
  </si>
  <si>
    <t>K42</t>
  </si>
  <si>
    <t>K43</t>
  </si>
  <si>
    <t>K44</t>
  </si>
  <si>
    <t>K45</t>
  </si>
  <si>
    <t>K46</t>
  </si>
  <si>
    <t>K47</t>
  </si>
  <si>
    <t>K48</t>
  </si>
  <si>
    <t>K4</t>
  </si>
  <si>
    <t>K501</t>
  </si>
  <si>
    <t>Elvonások és befizetések</t>
  </si>
  <si>
    <t>K502</t>
  </si>
  <si>
    <t>Működési célú garancia- és kezességvállalásból származó kifizetés államháztartáson belülre</t>
  </si>
  <si>
    <t>K503</t>
  </si>
  <si>
    <t>K504</t>
  </si>
  <si>
    <t>K505</t>
  </si>
  <si>
    <t>K506</t>
  </si>
  <si>
    <t>K507</t>
  </si>
  <si>
    <t>K508</t>
  </si>
  <si>
    <t>Árkiegészítések, ártámogatások</t>
  </si>
  <si>
    <t>K509</t>
  </si>
  <si>
    <t>Kamattámogatások</t>
  </si>
  <si>
    <t>K510</t>
  </si>
  <si>
    <t>K512</t>
  </si>
  <si>
    <t>K5</t>
  </si>
  <si>
    <t>Immateriális javak beszerzése, létesítése</t>
  </si>
  <si>
    <t>K61</t>
  </si>
  <si>
    <t>K62</t>
  </si>
  <si>
    <t>Informatikai eszközök beszerzése, létesítése</t>
  </si>
  <si>
    <t>K63</t>
  </si>
  <si>
    <t>Egyéb tárgyi eszközök beszerzése, létesítése</t>
  </si>
  <si>
    <t>K64</t>
  </si>
  <si>
    <t>Részesedések beszerzése</t>
  </si>
  <si>
    <t>K65</t>
  </si>
  <si>
    <t>Meglévő részesedések növeléséhez kapcsolódó kiadások</t>
  </si>
  <si>
    <t>K66</t>
  </si>
  <si>
    <t>Beruházási célú előzetesen felszámított általános forgalmi adó</t>
  </si>
  <si>
    <t>K67</t>
  </si>
  <si>
    <t>K6</t>
  </si>
  <si>
    <t>Ingatlanok felújítása</t>
  </si>
  <si>
    <t>K71</t>
  </si>
  <si>
    <t>Informatikai eszközök felújítása</t>
  </si>
  <si>
    <t>K72</t>
  </si>
  <si>
    <t xml:space="preserve">Egyéb tárgyi eszközök felújítása </t>
  </si>
  <si>
    <t>K73</t>
  </si>
  <si>
    <t>Felújítási célú előzetesen felszámított általános forgalmi adó</t>
  </si>
  <si>
    <t>K74</t>
  </si>
  <si>
    <t>K7</t>
  </si>
  <si>
    <t>Felhalmozási célú garancia- és kezességvállalásból származó kifizetés államháztartáson belülre</t>
  </si>
  <si>
    <t>K81</t>
  </si>
  <si>
    <t>K82</t>
  </si>
  <si>
    <t>K83</t>
  </si>
  <si>
    <t>K84</t>
  </si>
  <si>
    <t>K85</t>
  </si>
  <si>
    <t>K86</t>
  </si>
  <si>
    <t>Lakástámogatás</t>
  </si>
  <si>
    <t>K87</t>
  </si>
  <si>
    <t>K88</t>
  </si>
  <si>
    <t>K8</t>
  </si>
  <si>
    <t>K1-K8</t>
  </si>
  <si>
    <t>K9111</t>
  </si>
  <si>
    <t>ebből: pénzügyi vállalkozás</t>
  </si>
  <si>
    <t>ebből: fedezeti ügyletek nettó kiadásai</t>
  </si>
  <si>
    <t>Likviditási célú hitelek, kölcsönök törlesztése pénzügyi vállalkozásnak</t>
  </si>
  <si>
    <t>K9112</t>
  </si>
  <si>
    <t>K9113</t>
  </si>
  <si>
    <t xml:space="preserve"> K9113</t>
  </si>
  <si>
    <t>K911</t>
  </si>
  <si>
    <t>K9121</t>
  </si>
  <si>
    <t>ebből: befektetési jegyek</t>
  </si>
  <si>
    <t>ebből: kárpótlási jegyek</t>
  </si>
  <si>
    <t>K9122</t>
  </si>
  <si>
    <t>Befektetési célú belföldi értékpapírok vásárlása</t>
  </si>
  <si>
    <t>K9123</t>
  </si>
  <si>
    <t>K9124</t>
  </si>
  <si>
    <t>K912</t>
  </si>
  <si>
    <t>Államháztartáson belüli megelőlegezések folyósítása</t>
  </si>
  <si>
    <t>K913</t>
  </si>
  <si>
    <t>Államháztartáson belüli megelőlegezések visszafizetése</t>
  </si>
  <si>
    <t>K914</t>
  </si>
  <si>
    <t>Központi, irányító szervi támogatások folyósítása</t>
  </si>
  <si>
    <t>K915</t>
  </si>
  <si>
    <t>Pénzeszközök betétként elhelyezése</t>
  </si>
  <si>
    <t>K916</t>
  </si>
  <si>
    <t>Pénzügyi lízing kiadásai</t>
  </si>
  <si>
    <t>K917</t>
  </si>
  <si>
    <t>Központi költségvetés sajátos finanszírozási kiadásai</t>
  </si>
  <si>
    <t>K918</t>
  </si>
  <si>
    <t>K91</t>
  </si>
  <si>
    <t>Forgatási célú külföldi értékpapírok vásárlása</t>
  </si>
  <si>
    <t>K921</t>
  </si>
  <si>
    <t>Befektetési célú külföldi értékpapírok vásárlása</t>
  </si>
  <si>
    <t>K922</t>
  </si>
  <si>
    <t>K923</t>
  </si>
  <si>
    <t>K924</t>
  </si>
  <si>
    <t>ebből: nemzetközi fejlesztési szervezetek</t>
  </si>
  <si>
    <t>ebből: más kormányok</t>
  </si>
  <si>
    <t>ebből: külföldi pénzintézetek</t>
  </si>
  <si>
    <t>K92</t>
  </si>
  <si>
    <t>Adóssághoz nem kapcsolódó származékos ügyletek kiadásai</t>
  </si>
  <si>
    <t>K93</t>
  </si>
  <si>
    <t>K9</t>
  </si>
  <si>
    <t>Helyi önkormányzatok működésének általános támogatása</t>
  </si>
  <si>
    <t>B111</t>
  </si>
  <si>
    <t>Települési önkormányzatok egyes köznevelési feladatainak támogatása</t>
  </si>
  <si>
    <t>B112</t>
  </si>
  <si>
    <t>Települési önkormányzatok szociális és gyermekjóléti  feladatainak támogatása</t>
  </si>
  <si>
    <t>B113</t>
  </si>
  <si>
    <t>Települési önkormányzatok kulturális feladatainak támogatása</t>
  </si>
  <si>
    <t>B114</t>
  </si>
  <si>
    <t>Működési célú központosított előirányzatok</t>
  </si>
  <si>
    <t>B115</t>
  </si>
  <si>
    <t>Helyi önkormányzatok kiegészítő támogatásai</t>
  </si>
  <si>
    <t>B116</t>
  </si>
  <si>
    <t>B11</t>
  </si>
  <si>
    <t>Elvonások és befizetések bevételei</t>
  </si>
  <si>
    <t>B12</t>
  </si>
  <si>
    <t>Működési célú garancia- és kezességvállalásból származó megtérülések államháztartáson belülről</t>
  </si>
  <si>
    <t>B13</t>
  </si>
  <si>
    <t>B14</t>
  </si>
  <si>
    <t>B15</t>
  </si>
  <si>
    <t>B16</t>
  </si>
  <si>
    <t>B1</t>
  </si>
  <si>
    <t>Felhalmozási célú önkormányzati támogatások</t>
  </si>
  <si>
    <t>B21</t>
  </si>
  <si>
    <t>Felhalmozási célú garancia- és kezességvállalásból származó megtérülések államháztartáson belülről</t>
  </si>
  <si>
    <t>B22</t>
  </si>
  <si>
    <t>B23</t>
  </si>
  <si>
    <t>B24</t>
  </si>
  <si>
    <t>B25</t>
  </si>
  <si>
    <t>B2</t>
  </si>
  <si>
    <t>B311</t>
  </si>
  <si>
    <t>B312</t>
  </si>
  <si>
    <t>B31</t>
  </si>
  <si>
    <t>B32</t>
  </si>
  <si>
    <t>B33</t>
  </si>
  <si>
    <t>B34</t>
  </si>
  <si>
    <t>B351</t>
  </si>
  <si>
    <t>ebből: állandó jeleggel végzett iparűzési tevékenység után fizetett helyi iparűzési adó</t>
  </si>
  <si>
    <t>ebből: ideiglenes jeleggel végzett tevékenység után fizetett helyi iparűzési adó</t>
  </si>
  <si>
    <t>B352</t>
  </si>
  <si>
    <t xml:space="preserve">Pénzügyi monopóliumok nyereségét terhelő adók </t>
  </si>
  <si>
    <t>B353</t>
  </si>
  <si>
    <t>B354</t>
  </si>
  <si>
    <t>ebből: belföldi gépjárművek adójának a központi költségvetést megillető része</t>
  </si>
  <si>
    <t>ebből: belföldi gépjárművek adójának a helyi önkormányzatot megillető része</t>
  </si>
  <si>
    <t>ebből: külföldi gépjárművek adója</t>
  </si>
  <si>
    <t>ebből: gépjármű túlsúlydíj</t>
  </si>
  <si>
    <t>B355</t>
  </si>
  <si>
    <t xml:space="preserve">ebből: tartózkodás után fizetett idegenforgalmi adó </t>
  </si>
  <si>
    <t>ebből: talajterhelési díj</t>
  </si>
  <si>
    <t>B35</t>
  </si>
  <si>
    <t>B36</t>
  </si>
  <si>
    <t>B3</t>
  </si>
  <si>
    <t>Áru- és készletértékesítés ellenértéke</t>
  </si>
  <si>
    <t>B401</t>
  </si>
  <si>
    <t>B402</t>
  </si>
  <si>
    <t>B403</t>
  </si>
  <si>
    <t>B404</t>
  </si>
  <si>
    <t>Ellátási díjak</t>
  </si>
  <si>
    <t>B405</t>
  </si>
  <si>
    <t>Kiszámlázott általános forgalmi adó</t>
  </si>
  <si>
    <t>B406</t>
  </si>
  <si>
    <t>Általános forgalmi adó visszatérítése</t>
  </si>
  <si>
    <t>B407</t>
  </si>
  <si>
    <t>B408</t>
  </si>
  <si>
    <t>B409</t>
  </si>
  <si>
    <t>B410</t>
  </si>
  <si>
    <t>B4</t>
  </si>
  <si>
    <t>B51</t>
  </si>
  <si>
    <t>B52</t>
  </si>
  <si>
    <t>Egyéb tárgyi eszközök értékesítése</t>
  </si>
  <si>
    <t>B53</t>
  </si>
  <si>
    <t>B54</t>
  </si>
  <si>
    <t>Részesedések megszűnéséhez kapcsolódó bevételek</t>
  </si>
  <si>
    <t>B55</t>
  </si>
  <si>
    <t>B5</t>
  </si>
  <si>
    <t>Működési célú garancia- és kezességvállalásból származó megtérülések államháztartáson kívülről</t>
  </si>
  <si>
    <t>B61</t>
  </si>
  <si>
    <t>B6</t>
  </si>
  <si>
    <t>Felhalmozási célú garancia- és kezességvállalásból származó megtérülések államháztartáson kívülről</t>
  </si>
  <si>
    <t>B71</t>
  </si>
  <si>
    <t>B73</t>
  </si>
  <si>
    <t>B7</t>
  </si>
  <si>
    <t>B1-B7</t>
  </si>
  <si>
    <t>B8111</t>
  </si>
  <si>
    <t>Likviditási célú hitelek, kölcsönök felvétele pénzügyi vállalkozástól</t>
  </si>
  <si>
    <t>B8112</t>
  </si>
  <si>
    <t>B8113</t>
  </si>
  <si>
    <t>B811</t>
  </si>
  <si>
    <t>B8121</t>
  </si>
  <si>
    <t>Forgatási célú belföldi értékpapírok kibocsátása</t>
  </si>
  <si>
    <t>B8122</t>
  </si>
  <si>
    <t>B8123</t>
  </si>
  <si>
    <t>Befektetési célú belföldi értékpapírok kibocsátása</t>
  </si>
  <si>
    <t>B8124</t>
  </si>
  <si>
    <t>B812</t>
  </si>
  <si>
    <t>B8131</t>
  </si>
  <si>
    <t>B8132</t>
  </si>
  <si>
    <t>B813</t>
  </si>
  <si>
    <t>Államháztartáson belüli megelőlegezések</t>
  </si>
  <si>
    <t>B814</t>
  </si>
  <si>
    <t>Államháztartáson belüli megelőlegezések törlesztése</t>
  </si>
  <si>
    <t>B815</t>
  </si>
  <si>
    <t>Központi, irányító szervi támogatás</t>
  </si>
  <si>
    <t>B816</t>
  </si>
  <si>
    <t>Betétek megszüntetése</t>
  </si>
  <si>
    <t>B817</t>
  </si>
  <si>
    <t>B818</t>
  </si>
  <si>
    <t>ebből: tulajdonosi kölcsönök visszatérülése</t>
  </si>
  <si>
    <t>B81</t>
  </si>
  <si>
    <t>Forgatási célú külföldi értékpapírok beváltása,  értékesítése</t>
  </si>
  <si>
    <t>B821</t>
  </si>
  <si>
    <t>Befektetési célú külföldi értékpapírok beváltása, értékesítése</t>
  </si>
  <si>
    <t>B822</t>
  </si>
  <si>
    <t>Külföldi értékpapírok kibocsátása</t>
  </si>
  <si>
    <t>B823</t>
  </si>
  <si>
    <t>B824</t>
  </si>
  <si>
    <t>B82</t>
  </si>
  <si>
    <t>Adóssághoz nem kapcsolódó származékos ügyletek bevételei</t>
  </si>
  <si>
    <t>B83</t>
  </si>
  <si>
    <t>B8</t>
  </si>
  <si>
    <t xml:space="preserve">Foglalkoztatottak személyi juttatásai </t>
  </si>
  <si>
    <t xml:space="preserve">Külső személyi juttatások </t>
  </si>
  <si>
    <t xml:space="preserve">Készletbeszerzés </t>
  </si>
  <si>
    <t xml:space="preserve">Szolgáltatási kiadások </t>
  </si>
  <si>
    <t xml:space="preserve">Kiküldetések, reklám- és propagandakiadások </t>
  </si>
  <si>
    <t xml:space="preserve">Különféle befizetések és egyéb dologi kiadások </t>
  </si>
  <si>
    <t xml:space="preserve">Dologi kiadások </t>
  </si>
  <si>
    <t>Családi támogatások</t>
  </si>
  <si>
    <t>mozgáskorlátozottak közlekedési támogatása</t>
  </si>
  <si>
    <t>mozgáskorlátozottak szerzési és átalakítási támogatása</t>
  </si>
  <si>
    <t>megváltozott munkaképességűek illetve egészségkárosodottak keresetkiegészítése</t>
  </si>
  <si>
    <t>cukorbetegek támogatása</t>
  </si>
  <si>
    <t xml:space="preserve">helyi megállapítású ápolási díj  [Szoctv. 43/B. §]  </t>
  </si>
  <si>
    <t xml:space="preserve">helyi megállapítású közgyógyellátás [Szoctv.50.§ (3) bek.] </t>
  </si>
  <si>
    <t>foglalkoztatást helyettesítő támogatás [Szoctv. 35. § (1) bek.]</t>
  </si>
  <si>
    <t>hozzájárulás a lakossági energiaköltségekhez</t>
  </si>
  <si>
    <t>lakbértámogatás</t>
  </si>
  <si>
    <t xml:space="preserve">lakásfenntartási támogatás [Szoctv. 38. § (1) bek. a) és b) pontok] </t>
  </si>
  <si>
    <t>adósságcsökkentési támogatás [Szoctv. 55/A. § 1. bek. b) pont]</t>
  </si>
  <si>
    <t>természetben nyújtott lakásfenntartási támogatás [Szoctv. 47.§ (1) bek. b) pont]</t>
  </si>
  <si>
    <t>adósságkezelési szolgáltatás keretében gáz-vagy áram fogyasztást mérő készülék biztosítása [Szoctv. 55/A. § (3) bek.]</t>
  </si>
  <si>
    <t>állami gondozottak pénzbeli juttatásai</t>
  </si>
  <si>
    <t>oktatásban résztvevők pénzbeli juttatásai</t>
  </si>
  <si>
    <t>időskorúak járadéka [Szoctv. 32/B. § (1) bek.]</t>
  </si>
  <si>
    <t>rendszeres szociális segély [Szoctv. 37. § (1) bek. a) - d) pontok]</t>
  </si>
  <si>
    <t>átmeneti segély [Szoctv. 45.§]</t>
  </si>
  <si>
    <t>temetési segély [Szoctv. 46.§]</t>
  </si>
  <si>
    <t>egyéb, az önkormányzat rendeletében megállapított juttatás</t>
  </si>
  <si>
    <t>természetben nyújtott rendszeres szociális segély [Szoctv. 47.§ (1) bek. a) pont]</t>
  </si>
  <si>
    <t>átmeneti segély [Szoctv. 47.§ (1) bek. c) pont]</t>
  </si>
  <si>
    <t>temetési segély [Szoctv. 47.§ (1) bek. d) pont}</t>
  </si>
  <si>
    <t>köztemetés [Szoctv. 48.§]</t>
  </si>
  <si>
    <t>rászorultságtól függõ normatív kedvezmények [Gyvt. 151. § (5) bek.]</t>
  </si>
  <si>
    <t>önkormányzat által saját hatáskörben (nem szociális és gyermekvédelmi előírások alapján) adott pénzügyi ellátás</t>
  </si>
  <si>
    <t>önkormányzat által saját hatáskörben (nem szociális és gyermekvédelmi előírások alapján) adott természetbeni ellátás</t>
  </si>
  <si>
    <t xml:space="preserve">Egyéb nem intézményi ellátások </t>
  </si>
  <si>
    <t xml:space="preserve">Ellátottak pénzbeli juttatásai </t>
  </si>
  <si>
    <t>Működési célú visszatérítendő támogatások, kölcsönök nyújtása államháztartáson belülre</t>
  </si>
  <si>
    <t xml:space="preserve">Működési célú visszatérítendő támogatások, kölcsönök törlesztése államháztartáson belülre </t>
  </si>
  <si>
    <t>Egyéb működési célú támogatások államháztartáson belülre</t>
  </si>
  <si>
    <t xml:space="preserve">Működési célú visszatérítendő támogatások, kölcsönök nyújtása államháztartáson kívülre </t>
  </si>
  <si>
    <t xml:space="preserve">Egyéb működési célú támogatások államháztartáson kívülre </t>
  </si>
  <si>
    <t xml:space="preserve">Egyéb működési célú kiadások </t>
  </si>
  <si>
    <t xml:space="preserve">Ingatlanok beszerzése, létesítése </t>
  </si>
  <si>
    <t xml:space="preserve">Beruházások </t>
  </si>
  <si>
    <t xml:space="preserve">Felújítások </t>
  </si>
  <si>
    <t xml:space="preserve">Egyéb felhalmozási célú kiadások </t>
  </si>
  <si>
    <t xml:space="preserve">Felhalmozási célú visszatérítendő támogatások, kölcsönök nyújtása államháztartáson kívülre </t>
  </si>
  <si>
    <t xml:space="preserve">Egyéb felhalmozási célú támogatások államháztartáson belülre </t>
  </si>
  <si>
    <t xml:space="preserve">Felhalmozási célú visszatérítendő támogatások, kölcsönök törlesztése államháztartáson belülre </t>
  </si>
  <si>
    <t xml:space="preserve">Felhalmozási célú visszatérítendő támogatások, kölcsönök nyújtása államháztartáson belülre </t>
  </si>
  <si>
    <t xml:space="preserve">Hitel-, kölcsöntörlesztés államháztartáson kívülre </t>
  </si>
  <si>
    <t xml:space="preserve">Rövid lejáratú hitelek, kölcsönök törlesztése  </t>
  </si>
  <si>
    <t xml:space="preserve">Hosszú lejáratú hitelek, kölcsönök törlesztése  </t>
  </si>
  <si>
    <t xml:space="preserve">Belföldi értékpapírok kiadásai </t>
  </si>
  <si>
    <t xml:space="preserve">Belföldi finanszírozás kiadásai </t>
  </si>
  <si>
    <t xml:space="preserve">Forgatási célú belföldi értékpapírok vásárlása </t>
  </si>
  <si>
    <t>Forgatási célú belföldi értékpapírok beváltása</t>
  </si>
  <si>
    <t xml:space="preserve">Befektetési célú belföldi értékpapírok beváltása </t>
  </si>
  <si>
    <t xml:space="preserve">Külföldi értékpapírok beváltása </t>
  </si>
  <si>
    <t>Külföldi hitelek, kölcsönök törlesztése</t>
  </si>
  <si>
    <t xml:space="preserve">Külföldi finanszírozás kiadásai </t>
  </si>
  <si>
    <t>Foglalkoztatottak egyéb személyi juttatásai</t>
  </si>
  <si>
    <t xml:space="preserve">Munkaadókat terhelő járulékok és szociális hozzájárulási adó                                                                            </t>
  </si>
  <si>
    <t>Bérleti és lízing díjak</t>
  </si>
  <si>
    <t>Közvetített szolgáltatások</t>
  </si>
  <si>
    <t>Egyéb szolgáltatások</t>
  </si>
  <si>
    <t xml:space="preserve">Kamatkiadások </t>
  </si>
  <si>
    <t>Egyéb pénzügyi műveletek kiadásai</t>
  </si>
  <si>
    <t>Pénzbeli kárpótlások, kártérítések</t>
  </si>
  <si>
    <t>Betegséggel kapcsolatos (nem társadalombiztosítási) ellátások</t>
  </si>
  <si>
    <t>Foglalkoztatással, munkanélküliséggel kapcsolatos ellátások</t>
  </si>
  <si>
    <t>Lakhatással kapcsolatos ellátások</t>
  </si>
  <si>
    <t>Intézményi ellátottak pénzbeli juttatásai</t>
  </si>
  <si>
    <t>Egyéb nem intézményi ellátások</t>
  </si>
  <si>
    <t>Nemzetközi kötelezettségek</t>
  </si>
  <si>
    <t>Működési célú visszatérítendő támogatások, kölcsönök törlesztése államháztartáson belülre</t>
  </si>
  <si>
    <t>Működési célú garancia- és kezességvállalásból származó kifizetés államháztartáson kívülre</t>
  </si>
  <si>
    <t>Működési célú visszatérítendő támogatások, kölcsönök nyújtása államháztartáson kívülre</t>
  </si>
  <si>
    <t>Egyéb működési célú támogatások államháztartáson kívülre</t>
  </si>
  <si>
    <t>Ingatlanok beszerzése, létesítése</t>
  </si>
  <si>
    <t>Felhalmozási célú visszatérítendő támogatások, kölcsönök nyújtása államháztartáson belülre</t>
  </si>
  <si>
    <t>Felhalmozási célú visszatérítendő támogatások, kölcsönök törlesztése államháztartáson belülre</t>
  </si>
  <si>
    <t>Egyéb felhalmozási célú támogatások államháztartáson belülre</t>
  </si>
  <si>
    <t>Felhalmozási célú garancia- és kezességvállalásból származó kifizetés államháztartáson kívülre</t>
  </si>
  <si>
    <t>Felhalmozási célú visszatérítendő támogatások, kölcsönök nyújtása államháztartáson kívülre</t>
  </si>
  <si>
    <t xml:space="preserve">Egyéb felhalmozási célú támogatások államháztartáson kívülre </t>
  </si>
  <si>
    <t xml:space="preserve">Hosszú lejáratú hitelek, kölcsönök törlesztése </t>
  </si>
  <si>
    <t xml:space="preserve">Rövid lejáratú hitelek, kölcsönök törlesztése </t>
  </si>
  <si>
    <t>Forgatási célú belföldi értékpapírok vásárlása</t>
  </si>
  <si>
    <t>Befektetési célú belföldi értékpapírok beváltása</t>
  </si>
  <si>
    <t>Külföldi értékpapírok beváltása</t>
  </si>
  <si>
    <t xml:space="preserve">Személyi juttatások </t>
  </si>
  <si>
    <t xml:space="preserve">Kommunikációs szolgáltatások </t>
  </si>
  <si>
    <t xml:space="preserve">Költségvetési kiadások </t>
  </si>
  <si>
    <t xml:space="preserve">Finanszírozási kiadások </t>
  </si>
  <si>
    <t>Működési célú visszatérítendő támogatások, kölcsönök visszatérülése államháztartáson belülről</t>
  </si>
  <si>
    <t>Működési célú visszatérítendő támogatások, kölcsönök igénybevétele államháztartáson belülről</t>
  </si>
  <si>
    <t>Egyéb működési célú támogatások bevételei államháztartáson belülről</t>
  </si>
  <si>
    <t>Felhalmozási célú visszatérítendő támogatások, kölcsönök visszatérülése államháztartáson belülről</t>
  </si>
  <si>
    <t>Felhalmozási célú visszatérítendő támogatások, kölcsönök igénybevétele államháztartáson belülről</t>
  </si>
  <si>
    <t>Egyéb felhalmozási célú támogatások bevételei államháztartáson belülről</t>
  </si>
  <si>
    <t>Magánszemélyek jövedelemadói</t>
  </si>
  <si>
    <t xml:space="preserve">Társaságok jövedelemadói </t>
  </si>
  <si>
    <t>Szociális hozzájárulási adó és járulékok</t>
  </si>
  <si>
    <t>Bérhez és foglalkoztatáshoz kapcsolódó adók</t>
  </si>
  <si>
    <t xml:space="preserve">Vagyoni tipusú adók </t>
  </si>
  <si>
    <t xml:space="preserve">Értékesítési és forgalmi adók </t>
  </si>
  <si>
    <t xml:space="preserve">Fogyasztási adók </t>
  </si>
  <si>
    <t>Gépjárműadók</t>
  </si>
  <si>
    <t xml:space="preserve">Egyéb áruhasználati és szolgáltatási adók </t>
  </si>
  <si>
    <t xml:space="preserve">Egyéb közhatalmi bevételek </t>
  </si>
  <si>
    <t>Szolgáltatások ellenértéke</t>
  </si>
  <si>
    <t>Közvetített szolgáltatások értéke</t>
  </si>
  <si>
    <t>Tulajdonosi bevételek</t>
  </si>
  <si>
    <t>Kamatbevételek</t>
  </si>
  <si>
    <t>Egyéb pénzügyi műveletek bevételei</t>
  </si>
  <si>
    <t>Egyéb működési bevételek</t>
  </si>
  <si>
    <t>Immateriális javak értékesítése</t>
  </si>
  <si>
    <t>Ingatlanok értékesítése</t>
  </si>
  <si>
    <t>Részesedések értékesítése</t>
  </si>
  <si>
    <t>Működési célú visszatérítendő támogatások, kölcsönök visszatérülése államháztartáson kívülről</t>
  </si>
  <si>
    <t>Egyéb működési célú átvett pénzeszközök</t>
  </si>
  <si>
    <t>Felhalmozási célú visszatérítendő támogatások, kölcsönök visszatérülése államháztartáson kívülről</t>
  </si>
  <si>
    <t>Egyéb felhalmozási célú átvett pénzeszközök</t>
  </si>
  <si>
    <t xml:space="preserve">Hosszú lejáratú hitelek, kölcsönök felvétele </t>
  </si>
  <si>
    <t xml:space="preserve">Rövid lejáratú hitelek, kölcsönök felvétele  </t>
  </si>
  <si>
    <t>Forgatási célú belföldi értékpapírok beváltása, értékesítése</t>
  </si>
  <si>
    <t>Befektetési célú belföldi értékpapírok beváltása,  értékesítése</t>
  </si>
  <si>
    <t>Központi költségvetés sajátos finanszírozási bevételei</t>
  </si>
  <si>
    <t xml:space="preserve">Külföldi hitelek, kölcsönök felvétele </t>
  </si>
  <si>
    <t>KIADÁSOK ÖSSZESEN (K1-9)</t>
  </si>
  <si>
    <t>BEVÉTELEK ÖSSZESEN (B1-8)</t>
  </si>
  <si>
    <t>Az egységes rovatrend szerint a kiemelt kiadási és bevételi jogcímek</t>
  </si>
  <si>
    <t xml:space="preserve">Önkormányzatok működési támogatásai </t>
  </si>
  <si>
    <t>Működési célú támogatások államháztartáson belülről</t>
  </si>
  <si>
    <t xml:space="preserve">Felhalmozási célú támogatások államháztartáson belülről </t>
  </si>
  <si>
    <t xml:space="preserve">Jövedelemadók </t>
  </si>
  <si>
    <t xml:space="preserve">Termékek és szolgáltatások adói </t>
  </si>
  <si>
    <t xml:space="preserve">Közhatalmi bevételek </t>
  </si>
  <si>
    <t xml:space="preserve">Működési bevételek </t>
  </si>
  <si>
    <t xml:space="preserve">Felhalmozási bevételek </t>
  </si>
  <si>
    <t xml:space="preserve">Működési célú átvett pénzeszközök </t>
  </si>
  <si>
    <t xml:space="preserve">Költségvetési bevételek </t>
  </si>
  <si>
    <t xml:space="preserve">Felhalmozási célú átvett pénzeszközök </t>
  </si>
  <si>
    <t xml:space="preserve">Hitel-, kölcsönfelvétel államháztartáson kívülről </t>
  </si>
  <si>
    <t xml:space="preserve">Belföldi értékpapírok bevételei </t>
  </si>
  <si>
    <t xml:space="preserve">Maradvány igénybevétele </t>
  </si>
  <si>
    <t xml:space="preserve">Belföldi finanszírozás bevételei </t>
  </si>
  <si>
    <t xml:space="preserve">Külföldi finanszírozás bevételei </t>
  </si>
  <si>
    <t xml:space="preserve">Finanszírozási bevételek </t>
  </si>
  <si>
    <t xml:space="preserve">építményadó </t>
  </si>
  <si>
    <t xml:space="preserve">épület után fizetett idegenforgalmi adó </t>
  </si>
  <si>
    <t>magánszemélyek kommunális adója</t>
  </si>
  <si>
    <t>telekadó</t>
  </si>
  <si>
    <t xml:space="preserve">Egyéb áruhasználati és szolgáltatási adók  </t>
  </si>
  <si>
    <t>eljárási illetékek</t>
  </si>
  <si>
    <t>igazgatási szolgáltatási díjak</t>
  </si>
  <si>
    <t>felügyeleti díjak</t>
  </si>
  <si>
    <t>ebrendészeti hozzájárulás</t>
  </si>
  <si>
    <t>környezetvédelmi bírság</t>
  </si>
  <si>
    <t>természetvédelmi bírság</t>
  </si>
  <si>
    <t>műemlékvédelmi bírság</t>
  </si>
  <si>
    <t>építésügyi bírság</t>
  </si>
  <si>
    <t>szabálysértési pénz- és helyszíni mbírság és a közlekedési szabályszegések után kiszabott közigazgatási bírság helyi önkormányzatot megillető része</t>
  </si>
  <si>
    <t>egyéb bírság</t>
  </si>
  <si>
    <t>Rövid lejáratú hitelek, kölcsönök felvétele</t>
  </si>
  <si>
    <t xml:space="preserve">Forgatási célú belföldi értékpapírok beváltása, értékesítése </t>
  </si>
  <si>
    <t xml:space="preserve">Befektetési célú belföldi értékpapírok beváltása, értékesítése </t>
  </si>
  <si>
    <t>főjegyző, jegyző, aljegyző, címzetes főjegyző, körjegyző</t>
  </si>
  <si>
    <t>I.  besorolási osztály összesen</t>
  </si>
  <si>
    <t>II.  besorolási osztály összesen</t>
  </si>
  <si>
    <t>III.  besorolási osztály összesen</t>
  </si>
  <si>
    <t>igazgató (főigazgató), igazgatóhelyettes (főigazgató-helyettes)</t>
  </si>
  <si>
    <t>főosztályvezető, főosztályvezető-helyettes, osztályvezető, ügykezelő osztályvezető, további vezető</t>
  </si>
  <si>
    <t>főtanácsos, főmunkatárs, tanácsos, munkatárs</t>
  </si>
  <si>
    <t>"A", "B" fizetési  osztály összesen</t>
  </si>
  <si>
    <t>"C", "D" fizetési osztály  összesen</t>
  </si>
  <si>
    <t>"E"-"J"  fizetési  osztály  összesen</t>
  </si>
  <si>
    <t>kutató, felsőoktatásban oktató</t>
  </si>
  <si>
    <t>fizikai alkalmazott,
a költségvetési szerveknél foglalkoztatott egyéb munkavállaló  (fizikai alkalmazott)</t>
  </si>
  <si>
    <t>ösztöndíjas foglalkoztatott</t>
  </si>
  <si>
    <t>közfoglalkoztatott</t>
  </si>
  <si>
    <t>polgármester, főpolgármester</t>
  </si>
  <si>
    <t>helyi önkormányzati képviselő-testület tagja, megyei közgyűlés tagja</t>
  </si>
  <si>
    <t>alpolgármester, főpolgármester-helyettes, 
megyei közgyűlés elnöke, alelnöke</t>
  </si>
  <si>
    <t xml:space="preserve">prémiumévek programról és a különleges foglalkoztatási állományról szóló 2004. évi CXXII. törvény alapján foglalkoztatott prémiumévesek </t>
  </si>
  <si>
    <t>prémiumévek programról és a különleges foglalkoztatási állományról szóló 2004. évi CXXII. törvény alapján foglalkoztatott különleges foglalkoztatási állományba helyezettek létszáma</t>
  </si>
  <si>
    <t>ösztöndíjas foglalkoztatottak (Pftv, illetve Magyar Közigazgatási Ösztöndíjról szóló 228/2011. (X. 28.) Korm. rendelet)</t>
  </si>
  <si>
    <t>munkaerőpiactól tartósan távol lévő személyek</t>
  </si>
  <si>
    <t>KÖZTISZTVISELŐK, KORMÁNYTISZTVISELŐK ÖSSZESEN</t>
  </si>
  <si>
    <t xml:space="preserve">KÖZALKALMAZOTTAK ÖSSZESEN </t>
  </si>
  <si>
    <t>adósságot keletkeztető ügylet- várható visszatérítendő összege (kamattal) lejáratig mindösszesen</t>
  </si>
  <si>
    <t xml:space="preserve">EGYÉB BÉRRENDSZER ÖSSZESEN </t>
  </si>
  <si>
    <t xml:space="preserve">VÁLASZTOTT TISZTSÉGVISELŐK ÖSSZESEN </t>
  </si>
  <si>
    <t xml:space="preserve">KÖLTSÉGVETÉSI ENGEDÉLYEZETT LÉTSZÁMKERETBE TARTOZÓ FOGLALKOZTATOTTAK LÉTSZÁMA MINDÖSSZESEN </t>
  </si>
  <si>
    <t>MEGNEVEZÉS</t>
  </si>
  <si>
    <t>Foglalkoztatottak létszáma (fő)</t>
  </si>
  <si>
    <t xml:space="preserve">Felhalmozási költségvetés előirányzat csoport </t>
  </si>
  <si>
    <t>Működési költségvetés előirányzat csoport</t>
  </si>
  <si>
    <t>kötelező feladatok</t>
  </si>
  <si>
    <t>önként vállalt feladatok</t>
  </si>
  <si>
    <t xml:space="preserve">állami (államigazgatási) feladatok </t>
  </si>
  <si>
    <t>központi költségvetési szervek részére</t>
  </si>
  <si>
    <t>központi kezelésű előirányzatok részére</t>
  </si>
  <si>
    <t>fejezeti kezelésű előirányzatok EU-s programokra és azok hazai társfinanszírozása részére</t>
  </si>
  <si>
    <t>egyéb fejezeti kezelésű előirányzatok részére</t>
  </si>
  <si>
    <t>társadalombiztosítás pénzügyi alapjai részére</t>
  </si>
  <si>
    <t>elkülönített állami pénzalapok részére</t>
  </si>
  <si>
    <t>helyi önkormányzatok és költségvetési szerveik részére</t>
  </si>
  <si>
    <t>társulások és költségvetési szerveik részére</t>
  </si>
  <si>
    <t>nemzetiségi önkormányzatok és költségvetési szerveik részére</t>
  </si>
  <si>
    <t>térségi fejlesztési tanácsok és költségvetési szerveik részére</t>
  </si>
  <si>
    <t>egyházi jogi személyek részére</t>
  </si>
  <si>
    <t>egyéb civil szervezetek részére</t>
  </si>
  <si>
    <t>háztartások részére</t>
  </si>
  <si>
    <t>pénzügyi vállalkozások részére</t>
  </si>
  <si>
    <t>állami többségi tulajdonú nem pénzügyi vállalkozások részére</t>
  </si>
  <si>
    <t>önkormányzati többségi tulajdonú nem pénzügyi vállalkozások részére</t>
  </si>
  <si>
    <t>egyéb vállalkozások részére</t>
  </si>
  <si>
    <t>Európai Unió részére</t>
  </si>
  <si>
    <t>kormányok és nemzetközi szervezetek részére</t>
  </si>
  <si>
    <t>egyéb külföldiek részére</t>
  </si>
  <si>
    <t>Európai Unió  részére</t>
  </si>
  <si>
    <t xml:space="preserve">Költségvetési engedélyezett létszámkeret (álláshely) (fő) ÖNKORMÁNYZAT </t>
  </si>
  <si>
    <t>Előző év vállalkozási maradványának igénybevétele MŰKÖDÉSRE</t>
  </si>
  <si>
    <t>Előző év vállalkozási maradványának igénybevétele FELHALMOZÁSRA</t>
  </si>
  <si>
    <t>Előző év költségvetési maradványának igénybevétele MŰKÖDÉSRE</t>
  </si>
  <si>
    <t>Előző év költségvetési maradványának igénybevétele FELHALMOZÁSRA</t>
  </si>
  <si>
    <t>költségvetési egyenleg  MŰKÖDÉSI</t>
  </si>
  <si>
    <t>költségvetési egyenleg FELHALMOZÁSI</t>
  </si>
  <si>
    <t>Tartalékok-általános</t>
  </si>
  <si>
    <t>Tartalékok-cél</t>
  </si>
  <si>
    <t>Céltartalékok-</t>
  </si>
  <si>
    <t>Általános tartalékok</t>
  </si>
  <si>
    <t>Megnevezés</t>
  </si>
  <si>
    <t xml:space="preserve">kiadási eredeti előirányzat </t>
  </si>
  <si>
    <t>adósságot keletkeztető ügylet kezdő időpontja</t>
  </si>
  <si>
    <t>adósságot keletkeztető ügylet lejárati időpontja</t>
  </si>
  <si>
    <t>adósságot keletkeztető ügylet fajtája</t>
  </si>
  <si>
    <t xml:space="preserve">adósságot keletkeztető ügyletekből és kezességvállalásokból fennálló kötelezettségek </t>
  </si>
  <si>
    <t>a)4 hitel, kölcsön felvétele, átvállalása a folyósítás, átvállalás napjától a végtörlesztés napjáig, és annak aktuális tőketartozása,</t>
  </si>
  <si>
    <t>g)5 hitelintézetek által, származékos műveletek különbözeteként az Államadósság Kezelő Központ Zrt.-nél (a továbbiakban: ÁKK Zrt.) elhelyezett fedezeti betétek, és azok összege.</t>
  </si>
  <si>
    <t>adósságot keletkeztető ügylet rovatszáma (B8)</t>
  </si>
  <si>
    <r>
      <t>b)</t>
    </r>
    <r>
      <rPr>
        <sz val="12"/>
        <color indexed="8"/>
        <rFont val="Bookman Old Style"/>
        <family val="1"/>
        <charset val="238"/>
      </rPr>
      <t xml:space="preserve"> a számvitelről szóló törvény (a továbbiakban: Szt.) szerinti hitelviszonyt megtestesítő értékpapír forgalomba hozatala a forgalomba hozatal napjától a beváltás napjáig, kamatozó értékpapír esetén annak névértéke, egyéb értékpapír esetén annak vételára,</t>
    </r>
  </si>
  <si>
    <r>
      <t>c)</t>
    </r>
    <r>
      <rPr>
        <sz val="12"/>
        <color indexed="8"/>
        <rFont val="Bookman Old Style"/>
        <family val="1"/>
        <charset val="238"/>
      </rPr>
      <t xml:space="preserve"> váltó kibocsátása a kibocsátás napjától a beváltás napjáig, és annak a váltóval kiváltott kötelezettséggel megegyező, kamatot nem tartalmazó értéke,</t>
    </r>
  </si>
  <si>
    <r>
      <t>d)</t>
    </r>
    <r>
      <rPr>
        <sz val="12"/>
        <color indexed="8"/>
        <rFont val="Bookman Old Style"/>
        <family val="1"/>
        <charset val="238"/>
      </rPr>
      <t xml:space="preserve"> az Szt. szerint pénzügyi lízing lízingbevevői félként történő megkötése a lízing futamideje alatt, és a lízingszerződésben kikötött tőkerész hátralévő összege,</t>
    </r>
  </si>
  <si>
    <r>
      <t>e)</t>
    </r>
    <r>
      <rPr>
        <sz val="12"/>
        <color indexed="8"/>
        <rFont val="Bookman Old Style"/>
        <family val="1"/>
        <charset val="238"/>
      </rPr>
      <t xml:space="preserve"> a visszavásárlási kötelezettség kikötésével megkötött adásvételi szerződés eladói félként történő megkötése – ideértve az Szt. szerinti valódi penziós és óvadéki repóügyleteket is – a visszavásárlásig, és a kikötött visszavásárlási ár,</t>
    </r>
  </si>
  <si>
    <r>
      <t>f)</t>
    </r>
    <r>
      <rPr>
        <sz val="12"/>
        <color indexed="8"/>
        <rFont val="Bookman Old Style"/>
        <family val="1"/>
        <charset val="238"/>
      </rPr>
      <t xml:space="preserve"> a szerződésben kapott, legalább háromszázhatvanöt nap időtartamú halasztott fizetés, részletfizetés, és a még ki nem fizetett ellenérték,</t>
    </r>
  </si>
  <si>
    <t>Stabilitási tv.10. § (3):  Az önkormányzat 3. § (1) bekezdése szerinti adósságot keletkeztető ügyletből származó tárgyévi összes fizetési kötelezettsége az adósságot keletkeztető ügylet futamidejének végéig egyik évben sem haladja meg az önkormányzat adott évi saját bevételeinek 50%-át.</t>
  </si>
  <si>
    <t>d)53 törvény alapján az önkormányzatot megillető illeték, bírság, díj;</t>
  </si>
  <si>
    <r>
      <t>Mötv. 106. §</t>
    </r>
    <r>
      <rPr>
        <sz val="12"/>
        <color indexed="8"/>
        <rFont val="Bookman Old Style"/>
        <family val="1"/>
        <charset val="238"/>
      </rPr>
      <t xml:space="preserve"> (1) E törvény alkalmazásában saját bevétel:</t>
    </r>
  </si>
  <si>
    <r>
      <t>a)</t>
    </r>
    <r>
      <rPr>
        <sz val="12"/>
        <color indexed="8"/>
        <rFont val="Bookman Old Style"/>
        <family val="1"/>
        <charset val="238"/>
      </rPr>
      <t xml:space="preserve"> a helyi adók;</t>
    </r>
  </si>
  <si>
    <r>
      <t>b)</t>
    </r>
    <r>
      <rPr>
        <sz val="12"/>
        <color indexed="8"/>
        <rFont val="Bookman Old Style"/>
        <family val="1"/>
        <charset val="238"/>
      </rPr>
      <t xml:space="preserve"> saját tevékenységből, vállalkozásból és az önkormányzati vagyon hasznosításából származó bevétel, nyereség, osztalék, kamat és bérleti díj;</t>
    </r>
  </si>
  <si>
    <r>
      <t>c)</t>
    </r>
    <r>
      <rPr>
        <sz val="12"/>
        <color indexed="8"/>
        <rFont val="Bookman Old Style"/>
        <family val="1"/>
        <charset val="238"/>
      </rPr>
      <t xml:space="preserve"> átvett pénzeszközök;</t>
    </r>
  </si>
  <si>
    <r>
      <t>e)</t>
    </r>
    <r>
      <rPr>
        <sz val="12"/>
        <color indexed="8"/>
        <rFont val="Bookman Old Style"/>
        <family val="1"/>
        <charset val="238"/>
      </rPr>
      <t xml:space="preserve"> az önkormányzat és intézményei egyéb sajátos bevételei.</t>
    </r>
  </si>
  <si>
    <t xml:space="preserve">Központi költségvetés sajátos finanszírozási bevételei </t>
  </si>
  <si>
    <t>ÖNKORMÁNYZATI ELŐIRÁNYZATOK</t>
  </si>
  <si>
    <t>ÖSSZESEN</t>
  </si>
  <si>
    <t>ÖSSZESEN:</t>
  </si>
  <si>
    <t>eredeti ei.</t>
  </si>
  <si>
    <t>Laptop</t>
  </si>
  <si>
    <t>KÖLTSÉGVETÉSI ENGEDÉLYEZETT LÉTSZÁMKERETBE NEM TARTOZÓ FOGLALKOZTATOTTAK LÉTSZÁMA AZ IDŐSZAK VÉGÉN ÖSSZESEN</t>
  </si>
  <si>
    <t>K513</t>
  </si>
  <si>
    <t>Falubusz beszerzés</t>
  </si>
  <si>
    <t>eredeti ei. Működési célú</t>
  </si>
  <si>
    <t>eredeti ei. Felhalmozási célú</t>
  </si>
  <si>
    <t xml:space="preserve">Intézményi ellátottak pénzbeli juttatásai </t>
  </si>
  <si>
    <t xml:space="preserve">Lakhatással kapcsolatos ellátások </t>
  </si>
  <si>
    <t xml:space="preserve">Foglalkoztatással, munkanélküliséggel kapcsolatos ellátások </t>
  </si>
  <si>
    <t xml:space="preserve">Betegséggel kapcsolatos (nem társadalombiztosítási) ellátások </t>
  </si>
  <si>
    <t>Rovat-
szám</t>
  </si>
  <si>
    <t>353/2011. (XII. 30.) Korm. rendelet</t>
  </si>
  <si>
    <r>
      <t>2. §</t>
    </r>
    <r>
      <rPr>
        <sz val="12"/>
        <color indexed="8"/>
        <rFont val="Times New Roman"/>
        <family val="1"/>
        <charset val="238"/>
      </rPr>
      <t xml:space="preserve"> (1) Az önkormányzat saját bevételének minősül</t>
    </r>
  </si>
  <si>
    <t>1. a helyi adóból származó bevétel,</t>
  </si>
  <si>
    <t>2. az önkormányzati vagyon és az önkormányzatot megillető vagyoni értékű jog értékesítéséből és hasznosításából származó bevétel,</t>
  </si>
  <si>
    <t>3. az osztalék, a koncessziós díj és a hozambevétel,</t>
  </si>
  <si>
    <t>4. a tárgyi eszköz és az immateriális jószág, részvény, részesedés, vállalat értékesítéséből vagy privatizációból származó bevétel,</t>
  </si>
  <si>
    <t>5. bírság-, pótlék- és díjbevétel, valamint</t>
  </si>
  <si>
    <t>6. a kezességvállalással kapcsolatos megtérülés.</t>
  </si>
  <si>
    <t>353/2011. (XII. 30.) Korm. Rendelet értelmében az önkormányzat saját bevételének minősül</t>
  </si>
  <si>
    <t>módosított ei.</t>
  </si>
  <si>
    <t>teljesítés</t>
  </si>
  <si>
    <t>A/I/1        Vagyoni értékű jogok</t>
  </si>
  <si>
    <t>A/I/2        Szellemi termékek</t>
  </si>
  <si>
    <t>A/I/3        Immateriális javak értékhelyesbítése</t>
  </si>
  <si>
    <t>A/II/1        Ingatlanok és a kapcsolódó vagyoni értékű jogok</t>
  </si>
  <si>
    <t>A/II/2        Gépek, berendezések, felszerelések, járművek</t>
  </si>
  <si>
    <t>A/II/3        Tenyészállatok</t>
  </si>
  <si>
    <t>A/II/4        Beruházások, felújítások</t>
  </si>
  <si>
    <t>A/II/5        Tárgyi eszközök értékhelyesbítése</t>
  </si>
  <si>
    <t>A/III/3        Befektetett pénzügyi eszközök értékhelyesbítése</t>
  </si>
  <si>
    <t>A/IV/1        Koncesszióba, vagyonkezelésbe adott eszközök</t>
  </si>
  <si>
    <t>A/IV/2        Koncesszióba, vagyonkezelésbe adott eszközök értékhelyesbítése</t>
  </si>
  <si>
    <t>B/I/1        Vásárolt készletek</t>
  </si>
  <si>
    <t>B/I/2        Átsorolt, követelés fejében átvett készletek</t>
  </si>
  <si>
    <t>B/I/3        Egyéb készletek</t>
  </si>
  <si>
    <t>B/I/4        Befejezetlen termelés, félkész termékek, késztermékek</t>
  </si>
  <si>
    <t>B/I/5        Növendék-, hízó és egyéb állatok</t>
  </si>
  <si>
    <t>B/II/1        Nem tartós részesedések</t>
  </si>
  <si>
    <t>B/II/2a        - ebből: kárpótlási jegyek</t>
  </si>
  <si>
    <t>B/II/2b        - ebből: kincstárjegyek</t>
  </si>
  <si>
    <t>B/II/2c        - ebből: államkötvények</t>
  </si>
  <si>
    <t>B/II/2d        - ebből: helyi önkormányzatok kötvényei</t>
  </si>
  <si>
    <t>B/II/2e        - ebből: befektetési jegyek</t>
  </si>
  <si>
    <t>C/I        Hosszú lejáratú betétek</t>
  </si>
  <si>
    <t>C/II        Pénztárak, csekkek, betétkönyvek</t>
  </si>
  <si>
    <t>C/III        Forintszámlák</t>
  </si>
  <si>
    <t>C/IV        Devizaszámlák</t>
  </si>
  <si>
    <t>központi költségvetési szervektől</t>
  </si>
  <si>
    <t>központi kezelésű előirányzatoktól</t>
  </si>
  <si>
    <t>fejezeti kezelésű előirányzatok EU-s programokra és azok hazai társfinanszírozásától</t>
  </si>
  <si>
    <t>egyéb fejezeti kezelésű előirányzatoktól</t>
  </si>
  <si>
    <t>társadalombiztosítás pénzügyi alapjaitól</t>
  </si>
  <si>
    <t>elkülönített állami pénzalapoktól</t>
  </si>
  <si>
    <t>helyi önkormányzatok és költségvetési szerveiktől</t>
  </si>
  <si>
    <t>társulások és költségvetési szerveiktől</t>
  </si>
  <si>
    <t>nemzetiségi önkormányzatok és költségvetési szerveiktől</t>
  </si>
  <si>
    <t>térségi fejlesztési tanácsok és költségvetési szerveiktől</t>
  </si>
  <si>
    <t xml:space="preserve">Működési célú visszatérítendő támogatások, kölcsönök igénybevétele államháztartáson belülről </t>
  </si>
  <si>
    <t xml:space="preserve">Egyéb működési célú támogatások bevételei államháztartáson belülről </t>
  </si>
  <si>
    <t xml:space="preserve">Felhalmozási célú visszatérítendő támogatások, kölcsönök visszatérülése államháztartáson belülről </t>
  </si>
  <si>
    <t xml:space="preserve"> központi költségvetési szervektől</t>
  </si>
  <si>
    <t xml:space="preserve">Felhalmozási célú visszatérítendő támogatások, kölcsönök igénybevétele államháztartáson belülről </t>
  </si>
  <si>
    <t>egyházi jogi személyektől</t>
  </si>
  <si>
    <t>egyéb civil szervezetektől</t>
  </si>
  <si>
    <t>háztartásoktól</t>
  </si>
  <si>
    <t>pénzügyi vállalkozásoktól</t>
  </si>
  <si>
    <t>állami többségi tulajdonú nem pénzügyi vállalkozásoktól</t>
  </si>
  <si>
    <t>önkormányzati többségi tulajdonú nem pénzügyi vállalkozásoktól</t>
  </si>
  <si>
    <t>egyéb vállalkozásoktól</t>
  </si>
  <si>
    <t xml:space="preserve">Európai Uniótól </t>
  </si>
  <si>
    <t>kormányok és nemzetközi szervezetektől</t>
  </si>
  <si>
    <t>egyéb külföldiektől</t>
  </si>
  <si>
    <t xml:space="preserve">Működési célú visszatérítendő támogatások, kölcsönök visszatérülése államháztartáson kívülről </t>
  </si>
  <si>
    <t>Európai Uniótól</t>
  </si>
  <si>
    <t xml:space="preserve">Egyéb működési célú átvett pénzeszközök </t>
  </si>
  <si>
    <t xml:space="preserve">Felhalmozási célú visszatérítendő támogatások, kölcsönök visszatérülése államháztartáson kívülről </t>
  </si>
  <si>
    <t xml:space="preserve">Egyéb felhalmozási célú átvett pénzeszközök </t>
  </si>
  <si>
    <t>talajterhelési díj</t>
  </si>
  <si>
    <t>B64</t>
  </si>
  <si>
    <t>B65</t>
  </si>
  <si>
    <t>B411</t>
  </si>
  <si>
    <t>A helyi önkormányzat vagyonkimutatása (Ft)</t>
  </si>
  <si>
    <t>ÖNKORMÁNYZAT</t>
  </si>
  <si>
    <t>Forgalom-képtelen törzsvagyon</t>
  </si>
  <si>
    <t>Nemzetgazdasági szempontból kiemelt jelentőségű törzsvagyon</t>
  </si>
  <si>
    <t>Korlátozottan forgalomképes vagyon</t>
  </si>
  <si>
    <t>Üzleti vagyon</t>
  </si>
  <si>
    <t>Mindösszesen</t>
  </si>
  <si>
    <t xml:space="preserve">C/I/1. Éven túli lejáratú forint lekötött bankbetétek </t>
  </si>
  <si>
    <t xml:space="preserve">C/I/2. Éven túli lejáratú deviza lekötött bankbetétek </t>
  </si>
  <si>
    <t>C/II/1. Forintpénztár</t>
  </si>
  <si>
    <t>C/II/2. Valutapénztár</t>
  </si>
  <si>
    <t>C/II/3. Betétkönyvek, csekkek, elektronikus pénzeszközök</t>
  </si>
  <si>
    <t>C/III/1. Kincstáron kívüli forintszámlák</t>
  </si>
  <si>
    <t>C/III/2. Kincstárban vezetett forintszámlák</t>
  </si>
  <si>
    <t>C/ IV/1. Kincstáron kívüli devizaszámlák</t>
  </si>
  <si>
    <t>C/IV/2. Kincstárban vezetett devizaszámlák</t>
  </si>
  <si>
    <t>D) " 0"-ra leírt eszközök</t>
  </si>
  <si>
    <t xml:space="preserve">E/I. Használatban lévő kisértékű immateriális javak </t>
  </si>
  <si>
    <t>E/II. Használatban lévő tárgyi eszközök</t>
  </si>
  <si>
    <t>E/III. Használatban lévő tárgyi eszközök</t>
  </si>
  <si>
    <t>E/IV. Használatban lévő készletek</t>
  </si>
  <si>
    <t>E) Használatban lévő eszközök</t>
  </si>
  <si>
    <t>F) 01.-02. számlacsoportban nyilvántartott eszközök</t>
  </si>
  <si>
    <t>G) Kulturális javak és régészeti leletek</t>
  </si>
  <si>
    <t>SORKIKÁPOLNA Község Önkormányzat 2018. évi zárszámadása</t>
  </si>
  <si>
    <t>B74</t>
  </si>
  <si>
    <t>SORKIKÁPOLNA  Község Önkormányzat 2018. évi zárszámadása</t>
  </si>
  <si>
    <t>Előző időszak (2017. év)</t>
  </si>
  <si>
    <t>Tárgyi időszak (2018. év)</t>
  </si>
  <si>
    <t>09        Különféle egyéb eredményszemléletű bevételek</t>
  </si>
  <si>
    <t>08        Felhalmozási célú támogatások eredményszemléletű bevételei</t>
  </si>
  <si>
    <t>10        Anyagköltség</t>
  </si>
  <si>
    <t>11        Igénybe vett szolgáltatások értéke</t>
  </si>
  <si>
    <t>12        Eladott áruk beszerzési értéke</t>
  </si>
  <si>
    <t>13        Eladott (közvetített) szolgáltatások értéke</t>
  </si>
  <si>
    <t>14        Bérköltség</t>
  </si>
  <si>
    <t>15        Személyi jellegű egyéb kifizetések</t>
  </si>
  <si>
    <t>16        Bérjárulékok</t>
  </si>
  <si>
    <t>20        Kapott (járó) kamatok és kamatjellegű eredményszemléletű bevételek</t>
  </si>
  <si>
    <t>17        Kapott (járó) osztalék és részesedés</t>
  </si>
  <si>
    <t xml:space="preserve">21        Pénzügyi műveletek egyéb eredményszemléletű bevételei (&gt;=21a-21b) </t>
  </si>
  <si>
    <t>21a        - ebből: árfolyamnyereség</t>
  </si>
  <si>
    <t>24        Fizetendő kamatok és kamatjellegű ráfordítások</t>
  </si>
  <si>
    <t>25        Részesedések, értékpapírok, pénzeszközök értékvesztése</t>
  </si>
  <si>
    <t>26        Pénzügyi műveletek egyéb ráfordításai (&gt;=21a) (31&gt;=32)</t>
  </si>
  <si>
    <t>26a        - ebből: árfolyamveszteség</t>
  </si>
  <si>
    <t>I        Tevékenység nettó eredményszemléletű bevétele (=01+02+03)</t>
  </si>
  <si>
    <t>II        Aktivált saját teljesítmények értéke (=±04+05)</t>
  </si>
  <si>
    <t xml:space="preserve">III        Egyéb eredményszemléletű bevételek (=06+07+08+09) </t>
  </si>
  <si>
    <t xml:space="preserve">IV        Anyagjellegű ráfordítások (=10+11+12+13) </t>
  </si>
  <si>
    <t>V        Személyi jellegű ráfordítások (=14+15+16)</t>
  </si>
  <si>
    <t>A) TEVÉKENYSÉGEK EREDMÉNYE (=I±II+III-IV-V-VI-VII)</t>
  </si>
  <si>
    <t>18        Részesedéssekből származó eredményszemléletű bevételek, árfolyamnyereségek</t>
  </si>
  <si>
    <t>19        Befektetett pénzügyi eszközökből származó eredményszemléletű bevételek, árfolyamnyereségek</t>
  </si>
  <si>
    <t xml:space="preserve">VIII        Pénzügyi műveletek eredményszemléletű bevételei (=17+18+19+20+21) </t>
  </si>
  <si>
    <t>22        Részesedésekből származó ráfordítások, árfolyamveszteségek</t>
  </si>
  <si>
    <t>23        Befektetett pénzügyi eszközökből származó ráfordítások, árfolyamveszteségek</t>
  </si>
  <si>
    <t xml:space="preserve">IX        Pénzügyi műveletek ráfordításai (=22+23+24+25+26) </t>
  </si>
  <si>
    <t xml:space="preserve">B)        PÉNZÜGYI MŰVELETEK EREDMÉNYE (=VIII-IX) </t>
  </si>
  <si>
    <t xml:space="preserve">C)        SZOKÁSOS EREDMÉNY (=±A±B) </t>
  </si>
  <si>
    <t>Sorkikápolna Község Önkormányzata 2018. évi zárszámadása</t>
  </si>
  <si>
    <t>B75</t>
  </si>
  <si>
    <t>Bevételek (Ft)</t>
  </si>
  <si>
    <t>Kiadások (Ft)</t>
  </si>
  <si>
    <t>Beruházások és felújítások (Ft)</t>
  </si>
  <si>
    <t>Általános- és céltartalékok (Ft)</t>
  </si>
  <si>
    <t>A Gst. 3. § (1) bekezdése szerinti adósságot keletkeztető ügyletekből és kezességvállalásokból fennálló kötelezettségek az adósságot keletkeztető ügyletek futamidejének végéig, illetve a kezesség érvényesíthetőségéig, és a Gst. 45. § (1) bekezdés a) pontja felhatalmazása alapján kiadott jogszabályban meghatározottak szerinti saját bevételek (Ft)</t>
  </si>
  <si>
    <t>A költségvetési év azon fejlesztései, amelyek megvalósításához a Gst. 3. § (1) bekezdése szerinti adósságot keletkeztető ügylet megkötése vált szükségessé (Ft)</t>
  </si>
  <si>
    <t>A költségvetési hiány külső finanszírozására vagy a költségvetési többlet felhasználására szolgáló finanszírozási bevételek és kiadások működési és felhalmozási cél szerinti tagolásban (Ft)</t>
  </si>
  <si>
    <t>Támogatások, kölcsönök nyújtása és törlesztése (Ft)</t>
  </si>
  <si>
    <t>Lakosságnak juttatott támogatások, szociális, rászorultsági jellegű ellátások (Ft)</t>
  </si>
  <si>
    <t>Támogatások, kölcsönök bevételei (Ft)</t>
  </si>
  <si>
    <t>Helyi adó és egyéb közhatalmi bevételek (Ft)</t>
  </si>
  <si>
    <t>A helyi önkormányzat pénzmaradvány kimutatása (Ft)</t>
  </si>
  <si>
    <t>A helyi önkormányzat eredménykimutatása (Ft)</t>
  </si>
  <si>
    <t>1. melléklet a 4/2019.(V.7.) önkormányzati rendelethez</t>
  </si>
  <si>
    <t>2A. melléklet a 4/2019.(V.7.) önkormányzati rendelethez</t>
  </si>
  <si>
    <t>2/B. melléklet a 4/2019.(V.7.) önkormányzati rendelethez</t>
  </si>
  <si>
    <t>3/A. melléklet a 4/2019.(V.7.) önkormányzati rendelethez</t>
  </si>
  <si>
    <t>3/B. melléklet a 4/2019.(V.7.) önkormányzati rendelethez</t>
  </si>
  <si>
    <t>4. melléklet a 4/2019.(V.7.) önkormányzati rendelethez</t>
  </si>
  <si>
    <t>5. melléklet a 4/2019.(V.7.) önkormányzati rendelethez</t>
  </si>
  <si>
    <t>6. melléklet a 4/2019.(V.7.) önkormányzati rendelethez</t>
  </si>
  <si>
    <t>7/A. melléklet a 4/2019.(V.7.) önkormányzati rendelethez</t>
  </si>
  <si>
    <t>7/B. melléklet a 4/2019.(V.7.) önkormányzati rendelethez</t>
  </si>
  <si>
    <t>8. melléklet a 4/2019.(V.7.) önkormányzati rendelethez</t>
  </si>
  <si>
    <t>9. melléklet a 4/2019.(V.7.) önkormányzati rendelethez</t>
  </si>
  <si>
    <t>10. melléklet a 4/2019.(V.7.) önkormányzati rendelethez</t>
  </si>
  <si>
    <t>11. melléklet a 4/2019.(V.7.) önkormányzati rendelethez</t>
  </si>
  <si>
    <t>12. melléklet a 4/2019.(V.7.) önkormányzati rendelethez</t>
  </si>
  <si>
    <t>13. melléklet a 4/2019.(V.7.) önkormányzati rendelethez</t>
  </si>
  <si>
    <t>14. melléklet a 4/2019.(V.7.) önkormányzati rendelethez</t>
  </si>
  <si>
    <t>15. melléklet a 4/2019.(V.7.) önkormányzati rendelethez</t>
  </si>
</sst>
</file>

<file path=xl/styles.xml><?xml version="1.0" encoding="utf-8"?>
<styleSheet xmlns="http://schemas.openxmlformats.org/spreadsheetml/2006/main">
  <numFmts count="4">
    <numFmt numFmtId="43" formatCode="_-* #,##0.00\ _F_t_-;\-* #,##0.00\ _F_t_-;_-* &quot;-&quot;??\ _F_t_-;_-@_-"/>
    <numFmt numFmtId="164" formatCode="0__"/>
    <numFmt numFmtId="165" formatCode="\ ##########"/>
    <numFmt numFmtId="166" formatCode="_-* #,##0\ _F_t_-;\-* #,##0\ _F_t_-;_-* &quot;-&quot;??\ _F_t_-;_-@_-"/>
  </numFmts>
  <fonts count="46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0"/>
      <color indexed="8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b/>
      <sz val="10"/>
      <name val="Bookman Old Style"/>
      <family val="1"/>
      <charset val="238"/>
    </font>
    <font>
      <sz val="10"/>
      <name val="Bookman Old Style"/>
      <family val="1"/>
      <charset val="238"/>
    </font>
    <font>
      <b/>
      <sz val="12"/>
      <name val="Bookman Old Style"/>
      <family val="1"/>
      <charset val="238"/>
    </font>
    <font>
      <b/>
      <sz val="11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sz val="10"/>
      <name val="Arial CE"/>
      <charset val="238"/>
    </font>
    <font>
      <sz val="11"/>
      <name val="Bookman Old Style"/>
      <family val="1"/>
      <charset val="238"/>
    </font>
    <font>
      <sz val="11"/>
      <color indexed="8"/>
      <name val="Bookman Old Style"/>
      <family val="1"/>
      <charset val="238"/>
    </font>
    <font>
      <b/>
      <i/>
      <sz val="14"/>
      <name val="Bookman Old Style"/>
      <family val="1"/>
      <charset val="238"/>
    </font>
    <font>
      <sz val="12"/>
      <color indexed="8"/>
      <name val="Times New Roman"/>
      <family val="1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Bookman Old Style"/>
      <family val="1"/>
      <charset val="238"/>
    </font>
    <font>
      <i/>
      <sz val="10"/>
      <color indexed="30"/>
      <name val="Bookman Old Style"/>
      <family val="1"/>
      <charset val="238"/>
    </font>
    <font>
      <b/>
      <sz val="11"/>
      <color indexed="8"/>
      <name val="Bookman Old Style"/>
      <family val="1"/>
      <charset val="238"/>
    </font>
    <font>
      <b/>
      <sz val="14"/>
      <color indexed="8"/>
      <name val="Bookman Old Style"/>
      <family val="1"/>
      <charset val="238"/>
    </font>
    <font>
      <b/>
      <sz val="12"/>
      <color indexed="8"/>
      <name val="Bookman Old Style"/>
      <family val="1"/>
      <charset val="238"/>
    </font>
    <font>
      <sz val="12"/>
      <color indexed="8"/>
      <name val="Bookman Old Style"/>
      <family val="1"/>
      <charset val="238"/>
    </font>
    <font>
      <b/>
      <i/>
      <sz val="14"/>
      <color indexed="8"/>
      <name val="Bookman Old Style"/>
      <family val="1"/>
      <charset val="238"/>
    </font>
    <font>
      <i/>
      <sz val="10"/>
      <color indexed="40"/>
      <name val="Bookman Old Style"/>
      <family val="1"/>
      <charset val="238"/>
    </font>
    <font>
      <b/>
      <sz val="10"/>
      <color indexed="40"/>
      <name val="Bookman Old Style"/>
      <family val="1"/>
      <charset val="238"/>
    </font>
    <font>
      <sz val="10"/>
      <color indexed="8"/>
      <name val="Bookman Old Style"/>
      <family val="1"/>
      <charset val="238"/>
    </font>
    <font>
      <sz val="9"/>
      <color indexed="8"/>
      <name val="Bookman Old Style"/>
      <family val="1"/>
      <charset val="238"/>
    </font>
    <font>
      <u/>
      <sz val="11"/>
      <color indexed="12"/>
      <name val="Bookman Old Style"/>
      <family val="1"/>
      <charset val="238"/>
    </font>
    <font>
      <i/>
      <sz val="12"/>
      <color indexed="8"/>
      <name val="Bookman Old Style"/>
      <family val="1"/>
      <charset val="238"/>
    </font>
    <font>
      <b/>
      <i/>
      <sz val="12"/>
      <color indexed="8"/>
      <name val="Bookman Old Style"/>
      <family val="1"/>
      <charset val="238"/>
    </font>
    <font>
      <b/>
      <sz val="10"/>
      <color indexed="8"/>
      <name val="Bookman Old Style"/>
      <family val="1"/>
      <charset val="238"/>
    </font>
    <font>
      <b/>
      <sz val="11"/>
      <color indexed="10"/>
      <name val="Bookman Old Style"/>
      <family val="1"/>
      <charset val="238"/>
    </font>
    <font>
      <i/>
      <sz val="14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sz val="12"/>
      <color indexed="8"/>
      <name val="Times New Roman"/>
      <family val="1"/>
      <charset val="238"/>
    </font>
    <font>
      <i/>
      <sz val="11"/>
      <color indexed="8"/>
      <name val="Calibri"/>
      <family val="2"/>
      <charset val="238"/>
    </font>
    <font>
      <b/>
      <i/>
      <u/>
      <sz val="12"/>
      <color indexed="8"/>
      <name val="Bookman Old Style"/>
      <family val="1"/>
      <charset val="238"/>
    </font>
    <font>
      <b/>
      <sz val="11"/>
      <color indexed="8"/>
      <name val="Calibri"/>
      <family val="2"/>
      <charset val="238"/>
    </font>
    <font>
      <sz val="10"/>
      <name val="MS Sans Serif"/>
      <family val="2"/>
      <charset val="238"/>
    </font>
    <font>
      <u/>
      <sz val="11"/>
      <color theme="10"/>
      <name val="Calibri"/>
      <family val="2"/>
      <charset val="238"/>
    </font>
    <font>
      <b/>
      <sz val="11"/>
      <color indexed="8"/>
      <name val="Book Antiqua"/>
      <family val="1"/>
      <charset val="238"/>
    </font>
    <font>
      <b/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42" fillId="0" borderId="0" applyNumberFormat="0" applyFill="0" applyBorder="0" applyAlignment="0" applyProtection="0">
      <alignment vertical="top"/>
      <protection locked="0"/>
    </xf>
    <xf numFmtId="0" fontId="41" fillId="0" borderId="0"/>
    <xf numFmtId="0" fontId="13" fillId="0" borderId="0"/>
    <xf numFmtId="0" fontId="13" fillId="0" borderId="0"/>
    <xf numFmtId="43" fontId="45" fillId="0" borderId="0" applyFont="0" applyFill="0" applyBorder="0" applyAlignment="0" applyProtection="0"/>
  </cellStyleXfs>
  <cellXfs count="441">
    <xf numFmtId="0" fontId="0" fillId="0" borderId="0" xfId="0"/>
    <xf numFmtId="0" fontId="0" fillId="0" borderId="0" xfId="0" applyAlignment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9" fillId="0" borderId="0" xfId="0" applyFont="1"/>
    <xf numFmtId="0" fontId="4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 wrapText="1"/>
    </xf>
    <xf numFmtId="0" fontId="0" fillId="0" borderId="0" xfId="0" applyBorder="1"/>
    <xf numFmtId="0" fontId="2" fillId="0" borderId="0" xfId="0" applyFont="1" applyFill="1" applyBorder="1" applyAlignment="1">
      <alignment horizontal="left" vertical="center" wrapText="1"/>
    </xf>
    <xf numFmtId="0" fontId="1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1" xfId="0" applyBorder="1"/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left" vertical="center" wrapText="1"/>
    </xf>
    <xf numFmtId="0" fontId="19" fillId="0" borderId="1" xfId="0" applyFont="1" applyBorder="1"/>
    <xf numFmtId="0" fontId="21" fillId="0" borderId="1" xfId="0" applyFont="1" applyBorder="1"/>
    <xf numFmtId="0" fontId="25" fillId="0" borderId="0" xfId="0" applyFont="1"/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Font="1" applyFill="1" applyBorder="1" applyAlignment="1">
      <alignment horizontal="left" vertical="center"/>
    </xf>
    <xf numFmtId="0" fontId="26" fillId="0" borderId="1" xfId="0" applyFont="1" applyFill="1" applyBorder="1" applyAlignment="1">
      <alignment horizontal="left"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vertical="center"/>
    </xf>
    <xf numFmtId="0" fontId="23" fillId="0" borderId="0" xfId="0" applyFont="1"/>
    <xf numFmtId="0" fontId="6" fillId="0" borderId="1" xfId="3" applyFont="1" applyFill="1" applyBorder="1" applyAlignment="1">
      <alignment horizontal="left" vertical="center" wrapText="1"/>
    </xf>
    <xf numFmtId="0" fontId="7" fillId="0" borderId="1" xfId="3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9" fillId="0" borderId="1" xfId="0" applyFont="1" applyBorder="1"/>
    <xf numFmtId="0" fontId="30" fillId="0" borderId="0" xfId="1" applyFont="1" applyAlignment="1" applyProtection="1"/>
    <xf numFmtId="0" fontId="31" fillId="0" borderId="0" xfId="0" applyFont="1"/>
    <xf numFmtId="0" fontId="32" fillId="0" borderId="0" xfId="0" applyFont="1" applyAlignment="1">
      <alignment horizontal="center" wrapText="1"/>
    </xf>
    <xf numFmtId="0" fontId="23" fillId="0" borderId="0" xfId="0" applyFont="1" applyAlignment="1">
      <alignment horizontal="center" wrapText="1"/>
    </xf>
    <xf numFmtId="0" fontId="25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1" fillId="2" borderId="1" xfId="0" applyFont="1" applyFill="1" applyBorder="1"/>
    <xf numFmtId="0" fontId="14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33" fillId="0" borderId="1" xfId="0" applyFont="1" applyBorder="1"/>
    <xf numFmtId="0" fontId="16" fillId="0" borderId="0" xfId="0" applyFont="1" applyFill="1" applyBorder="1" applyAlignment="1">
      <alignment horizontal="center" vertical="center" wrapText="1"/>
    </xf>
    <xf numFmtId="0" fontId="34" fillId="0" borderId="0" xfId="0" applyFont="1"/>
    <xf numFmtId="0" fontId="35" fillId="0" borderId="0" xfId="0" applyFont="1" applyAlignment="1">
      <alignment horizontal="center" wrapText="1"/>
    </xf>
    <xf numFmtId="0" fontId="36" fillId="0" borderId="0" xfId="0" applyFont="1"/>
    <xf numFmtId="0" fontId="37" fillId="0" borderId="0" xfId="0" applyFont="1"/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wrapText="1"/>
    </xf>
    <xf numFmtId="0" fontId="37" fillId="0" borderId="1" xfId="0" applyFont="1" applyBorder="1" applyAlignment="1">
      <alignment wrapText="1"/>
    </xf>
    <xf numFmtId="0" fontId="0" fillId="0" borderId="0" xfId="0" applyAlignment="1">
      <alignment wrapText="1"/>
    </xf>
    <xf numFmtId="0" fontId="33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39" fillId="3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8" fillId="4" borderId="1" xfId="0" applyFont="1" applyFill="1" applyBorder="1" applyAlignment="1">
      <alignment horizontal="left" vertical="center" wrapText="1"/>
    </xf>
    <xf numFmtId="0" fontId="23" fillId="5" borderId="1" xfId="0" applyFont="1" applyFill="1" applyBorder="1"/>
    <xf numFmtId="0" fontId="23" fillId="6" borderId="1" xfId="0" applyFont="1" applyFill="1" applyBorder="1"/>
    <xf numFmtId="0" fontId="6" fillId="8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center" vertical="top" wrapText="1"/>
    </xf>
    <xf numFmtId="0" fontId="19" fillId="0" borderId="0" xfId="0" applyFont="1" applyAlignment="1">
      <alignment horizontal="center" wrapText="1"/>
    </xf>
    <xf numFmtId="0" fontId="6" fillId="4" borderId="1" xfId="0" applyFont="1" applyFill="1" applyBorder="1" applyAlignment="1">
      <alignment horizontal="left" vertical="top" wrapText="1"/>
    </xf>
    <xf numFmtId="0" fontId="9" fillId="8" borderId="1" xfId="0" applyFont="1" applyFill="1" applyBorder="1" applyAlignment="1">
      <alignment horizontal="left" vertical="top" wrapText="1"/>
    </xf>
    <xf numFmtId="0" fontId="40" fillId="0" borderId="0" xfId="0" applyFont="1"/>
    <xf numFmtId="0" fontId="10" fillId="0" borderId="1" xfId="0" applyFont="1" applyBorder="1"/>
    <xf numFmtId="0" fontId="40" fillId="0" borderId="0" xfId="0" applyFont="1" applyBorder="1"/>
    <xf numFmtId="0" fontId="12" fillId="0" borderId="0" xfId="0" applyFont="1" applyAlignment="1">
      <alignment horizontal="center" wrapText="1"/>
    </xf>
    <xf numFmtId="0" fontId="0" fillId="0" borderId="0" xfId="0" applyAlignment="1">
      <alignment horizontal="right"/>
    </xf>
    <xf numFmtId="0" fontId="0" fillId="0" borderId="2" xfId="0" applyBorder="1"/>
    <xf numFmtId="0" fontId="15" fillId="0" borderId="1" xfId="0" applyFont="1" applyBorder="1"/>
    <xf numFmtId="0" fontId="15" fillId="8" borderId="1" xfId="0" applyFont="1" applyFill="1" applyBorder="1"/>
    <xf numFmtId="0" fontId="15" fillId="0" borderId="4" xfId="0" applyFont="1" applyBorder="1"/>
    <xf numFmtId="0" fontId="7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left" vertical="center"/>
    </xf>
    <xf numFmtId="0" fontId="10" fillId="8" borderId="1" xfId="0" applyFont="1" applyFill="1" applyBorder="1"/>
    <xf numFmtId="0" fontId="4" fillId="0" borderId="4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3" fillId="0" borderId="2" xfId="0" applyFont="1" applyBorder="1" applyAlignment="1">
      <alignment horizontal="center" wrapText="1"/>
    </xf>
    <xf numFmtId="0" fontId="0" fillId="0" borderId="5" xfId="0" applyBorder="1"/>
    <xf numFmtId="0" fontId="33" fillId="0" borderId="4" xfId="0" applyFont="1" applyBorder="1" applyAlignment="1">
      <alignment horizontal="center" wrapText="1"/>
    </xf>
    <xf numFmtId="0" fontId="15" fillId="0" borderId="5" xfId="0" applyFont="1" applyBorder="1"/>
    <xf numFmtId="0" fontId="15" fillId="0" borderId="2" xfId="0" applyFont="1" applyBorder="1"/>
    <xf numFmtId="0" fontId="15" fillId="0" borderId="3" xfId="0" applyFont="1" applyBorder="1"/>
    <xf numFmtId="0" fontId="14" fillId="0" borderId="4" xfId="0" applyFont="1" applyFill="1" applyBorder="1" applyAlignment="1">
      <alignment horizontal="left" vertical="center" wrapText="1"/>
    </xf>
    <xf numFmtId="0" fontId="15" fillId="0" borderId="4" xfId="0" applyFont="1" applyFill="1" applyBorder="1" applyAlignment="1">
      <alignment horizontal="left" vertical="center" wrapText="1"/>
    </xf>
    <xf numFmtId="0" fontId="9" fillId="9" borderId="4" xfId="0" applyFont="1" applyFill="1" applyBorder="1" applyAlignment="1">
      <alignment horizontal="left" vertical="center" wrapText="1"/>
    </xf>
    <xf numFmtId="0" fontId="15" fillId="0" borderId="6" xfId="0" applyFont="1" applyFill="1" applyBorder="1" applyAlignment="1">
      <alignment horizontal="left" vertical="center"/>
    </xf>
    <xf numFmtId="0" fontId="10" fillId="9" borderId="6" xfId="0" applyFont="1" applyFill="1" applyBorder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horizontal="left"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21" fillId="4" borderId="1" xfId="0" applyFont="1" applyFill="1" applyBorder="1" applyAlignment="1">
      <alignment horizontal="left" vertical="center" wrapText="1"/>
    </xf>
    <xf numFmtId="0" fontId="21" fillId="0" borderId="4" xfId="0" applyFont="1" applyBorder="1"/>
    <xf numFmtId="0" fontId="9" fillId="0" borderId="4" xfId="0" applyFont="1" applyFill="1" applyBorder="1" applyAlignment="1">
      <alignment horizontal="left" vertical="center"/>
    </xf>
    <xf numFmtId="0" fontId="21" fillId="0" borderId="5" xfId="0" applyFont="1" applyBorder="1"/>
    <xf numFmtId="0" fontId="21" fillId="0" borderId="2" xfId="0" applyFont="1" applyBorder="1"/>
    <xf numFmtId="0" fontId="4" fillId="0" borderId="4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10" fillId="0" borderId="4" xfId="0" applyFont="1" applyFill="1" applyBorder="1" applyAlignment="1">
      <alignment vertical="center" wrapText="1"/>
    </xf>
    <xf numFmtId="0" fontId="4" fillId="10" borderId="4" xfId="0" applyFont="1" applyFill="1" applyBorder="1" applyAlignment="1">
      <alignment horizontal="left" vertical="center" wrapText="1"/>
    </xf>
    <xf numFmtId="0" fontId="7" fillId="10" borderId="4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vertical="center" wrapText="1"/>
    </xf>
    <xf numFmtId="0" fontId="7" fillId="0" borderId="4" xfId="0" applyFont="1" applyFill="1" applyBorder="1" applyAlignment="1">
      <alignment vertical="center"/>
    </xf>
    <xf numFmtId="0" fontId="39" fillId="3" borderId="4" xfId="0" applyFont="1" applyFill="1" applyBorder="1"/>
    <xf numFmtId="164" fontId="4" fillId="0" borderId="4" xfId="0" applyNumberFormat="1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4" fillId="0" borderId="6" xfId="0" applyNumberFormat="1" applyFont="1" applyFill="1" applyBorder="1" applyAlignment="1">
      <alignment vertical="center"/>
    </xf>
    <xf numFmtId="165" fontId="4" fillId="0" borderId="6" xfId="0" applyNumberFormat="1" applyFont="1" applyFill="1" applyBorder="1" applyAlignment="1">
      <alignment vertical="center"/>
    </xf>
    <xf numFmtId="165" fontId="3" fillId="0" borderId="6" xfId="0" applyNumberFormat="1" applyFont="1" applyFill="1" applyBorder="1" applyAlignment="1">
      <alignment vertical="center"/>
    </xf>
    <xf numFmtId="165" fontId="10" fillId="0" borderId="6" xfId="0" applyNumberFormat="1" applyFont="1" applyFill="1" applyBorder="1" applyAlignment="1">
      <alignment vertical="center"/>
    </xf>
    <xf numFmtId="165" fontId="10" fillId="3" borderId="6" xfId="0" applyNumberFormat="1" applyFont="1" applyFill="1" applyBorder="1" applyAlignment="1">
      <alignment vertical="center"/>
    </xf>
    <xf numFmtId="165" fontId="5" fillId="4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0" fillId="0" borderId="6" xfId="0" applyFont="1" applyFill="1" applyBorder="1" applyAlignment="1">
      <alignment horizontal="left" vertical="center" wrapText="1"/>
    </xf>
    <xf numFmtId="0" fontId="5" fillId="4" borderId="6" xfId="0" applyFont="1" applyFill="1" applyBorder="1" applyAlignment="1">
      <alignment horizontal="left" vertical="center" wrapText="1"/>
    </xf>
    <xf numFmtId="0" fontId="15" fillId="6" borderId="1" xfId="0" applyFont="1" applyFill="1" applyBorder="1"/>
    <xf numFmtId="0" fontId="21" fillId="0" borderId="1" xfId="0" applyFont="1" applyFill="1" applyBorder="1" applyAlignment="1">
      <alignment horizontal="left" vertical="center"/>
    </xf>
    <xf numFmtId="0" fontId="21" fillId="3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0" fontId="21" fillId="5" borderId="1" xfId="0" applyFont="1" applyFill="1" applyBorder="1" applyAlignment="1">
      <alignment horizontal="left" vertical="center"/>
    </xf>
    <xf numFmtId="0" fontId="33" fillId="0" borderId="3" xfId="0" applyFont="1" applyBorder="1" applyAlignment="1">
      <alignment horizontal="center" wrapText="1"/>
    </xf>
    <xf numFmtId="0" fontId="33" fillId="0" borderId="5" xfId="0" applyFont="1" applyBorder="1" applyAlignment="1">
      <alignment horizontal="center" wrapText="1"/>
    </xf>
    <xf numFmtId="0" fontId="10" fillId="0" borderId="5" xfId="0" applyFont="1" applyBorder="1"/>
    <xf numFmtId="0" fontId="10" fillId="0" borderId="2" xfId="0" applyFont="1" applyBorder="1"/>
    <xf numFmtId="0" fontId="21" fillId="6" borderId="2" xfId="0" applyFont="1" applyFill="1" applyBorder="1"/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7" fillId="0" borderId="9" xfId="3" applyFont="1" applyFill="1" applyBorder="1" applyAlignment="1">
      <alignment horizontal="left" vertical="center" wrapText="1"/>
    </xf>
    <xf numFmtId="0" fontId="7" fillId="0" borderId="0" xfId="3" applyFont="1" applyFill="1" applyBorder="1" applyAlignment="1">
      <alignment horizontal="left" vertical="center" wrapText="1"/>
    </xf>
    <xf numFmtId="0" fontId="33" fillId="0" borderId="0" xfId="0" applyFont="1" applyBorder="1" applyAlignment="1">
      <alignment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9" fillId="0" borderId="9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0" fillId="0" borderId="9" xfId="0" applyFill="1" applyBorder="1"/>
    <xf numFmtId="0" fontId="0" fillId="0" borderId="0" xfId="0" applyFill="1" applyBorder="1"/>
    <xf numFmtId="0" fontId="9" fillId="8" borderId="1" xfId="0" applyFont="1" applyFill="1" applyBorder="1" applyAlignment="1">
      <alignment horizontal="left" vertical="center" wrapText="1"/>
    </xf>
    <xf numFmtId="0" fontId="10" fillId="8" borderId="1" xfId="0" applyFont="1" applyFill="1" applyBorder="1" applyAlignment="1">
      <alignment horizontal="left" vertical="center"/>
    </xf>
    <xf numFmtId="0" fontId="15" fillId="0" borderId="1" xfId="0" applyFont="1" applyFill="1" applyBorder="1" applyAlignment="1">
      <alignment horizontal="right" vertical="center"/>
    </xf>
    <xf numFmtId="0" fontId="10" fillId="8" borderId="1" xfId="0" applyFont="1" applyFill="1" applyBorder="1" applyAlignment="1">
      <alignment horizontal="right" vertical="center"/>
    </xf>
    <xf numFmtId="0" fontId="15" fillId="0" borderId="1" xfId="0" applyFont="1" applyBorder="1" applyAlignment="1">
      <alignment vertical="center"/>
    </xf>
    <xf numFmtId="0" fontId="15" fillId="0" borderId="4" xfId="0" applyFont="1" applyFill="1" applyBorder="1" applyAlignment="1">
      <alignment horizontal="right" vertical="center" wrapText="1"/>
    </xf>
    <xf numFmtId="14" fontId="15" fillId="0" borderId="1" xfId="0" applyNumberFormat="1" applyFont="1" applyBorder="1"/>
    <xf numFmtId="0" fontId="15" fillId="8" borderId="4" xfId="0" applyFont="1" applyFill="1" applyBorder="1"/>
    <xf numFmtId="0" fontId="15" fillId="8" borderId="3" xfId="0" applyFont="1" applyFill="1" applyBorder="1"/>
    <xf numFmtId="0" fontId="15" fillId="8" borderId="5" xfId="0" applyFont="1" applyFill="1" applyBorder="1"/>
    <xf numFmtId="0" fontId="15" fillId="8" borderId="2" xfId="0" applyFont="1" applyFill="1" applyBorder="1"/>
    <xf numFmtId="0" fontId="20" fillId="0" borderId="4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vertical="center" wrapText="1"/>
    </xf>
    <xf numFmtId="0" fontId="6" fillId="0" borderId="4" xfId="0" applyFont="1" applyFill="1" applyBorder="1" applyAlignment="1">
      <alignment vertical="center"/>
    </xf>
    <xf numFmtId="0" fontId="9" fillId="8" borderId="4" xfId="0" applyFont="1" applyFill="1" applyBorder="1" applyAlignment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horizontal="left" vertical="center" wrapText="1"/>
    </xf>
    <xf numFmtId="0" fontId="10" fillId="8" borderId="6" xfId="0" applyFont="1" applyFill="1" applyBorder="1" applyAlignment="1">
      <alignment horizontal="left" vertical="center" wrapText="1"/>
    </xf>
    <xf numFmtId="0" fontId="26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9" fillId="6" borderId="4" xfId="0" applyFont="1" applyFill="1" applyBorder="1" applyAlignment="1">
      <alignment vertical="center"/>
    </xf>
    <xf numFmtId="0" fontId="26" fillId="0" borderId="6" xfId="0" applyFont="1" applyFill="1" applyBorder="1" applyAlignment="1">
      <alignment horizontal="left" vertical="center" wrapText="1"/>
    </xf>
    <xf numFmtId="0" fontId="10" fillId="6" borderId="6" xfId="0" applyFont="1" applyFill="1" applyBorder="1" applyAlignment="1">
      <alignment horizontal="left" vertical="center" wrapText="1"/>
    </xf>
    <xf numFmtId="0" fontId="27" fillId="0" borderId="6" xfId="0" applyFont="1" applyFill="1" applyBorder="1" applyAlignment="1">
      <alignment horizontal="left" vertical="center" wrapText="1"/>
    </xf>
    <xf numFmtId="0" fontId="15" fillId="6" borderId="3" xfId="0" applyFont="1" applyFill="1" applyBorder="1"/>
    <xf numFmtId="0" fontId="15" fillId="6" borderId="4" xfId="0" applyFont="1" applyFill="1" applyBorder="1"/>
    <xf numFmtId="0" fontId="15" fillId="6" borderId="5" xfId="0" applyFont="1" applyFill="1" applyBorder="1"/>
    <xf numFmtId="0" fontId="15" fillId="6" borderId="2" xfId="0" applyFont="1" applyFill="1" applyBorder="1"/>
    <xf numFmtId="0" fontId="0" fillId="0" borderId="0" xfId="0" applyFont="1" applyAlignment="1">
      <alignment horizontal="center" wrapText="1"/>
    </xf>
    <xf numFmtId="0" fontId="38" fillId="0" borderId="0" xfId="0" applyFont="1" applyAlignment="1">
      <alignment horizontal="center" wrapText="1"/>
    </xf>
    <xf numFmtId="0" fontId="33" fillId="0" borderId="0" xfId="0" applyFont="1" applyFill="1" applyBorder="1" applyAlignment="1">
      <alignment horizontal="center" wrapText="1"/>
    </xf>
    <xf numFmtId="3" fontId="14" fillId="0" borderId="1" xfId="0" applyNumberFormat="1" applyFont="1" applyBorder="1" applyAlignment="1">
      <alignment horizontal="right" vertical="top" wrapText="1"/>
    </xf>
    <xf numFmtId="3" fontId="9" fillId="0" borderId="1" xfId="0" applyNumberFormat="1" applyFont="1" applyBorder="1" applyAlignment="1">
      <alignment horizontal="right" vertical="top" wrapText="1"/>
    </xf>
    <xf numFmtId="3" fontId="9" fillId="8" borderId="1" xfId="0" applyNumberFormat="1" applyFont="1" applyFill="1" applyBorder="1" applyAlignment="1">
      <alignment horizontal="right" vertical="top" wrapText="1"/>
    </xf>
    <xf numFmtId="0" fontId="33" fillId="0" borderId="9" xfId="0" applyFont="1" applyFill="1" applyBorder="1" applyAlignment="1">
      <alignment wrapText="1"/>
    </xf>
    <xf numFmtId="0" fontId="33" fillId="0" borderId="0" xfId="0" applyFont="1" applyFill="1" applyBorder="1" applyAlignment="1">
      <alignment wrapText="1"/>
    </xf>
    <xf numFmtId="0" fontId="23" fillId="0" borderId="0" xfId="0" applyFont="1" applyFill="1" applyBorder="1" applyAlignment="1">
      <alignment wrapText="1"/>
    </xf>
    <xf numFmtId="0" fontId="19" fillId="0" borderId="9" xfId="0" applyFont="1" applyFill="1" applyBorder="1"/>
    <xf numFmtId="0" fontId="19" fillId="0" borderId="0" xfId="0" applyFont="1" applyFill="1" applyBorder="1"/>
    <xf numFmtId="3" fontId="7" fillId="0" borderId="0" xfId="0" applyNumberFormat="1" applyFont="1" applyFill="1" applyBorder="1" applyAlignment="1">
      <alignment horizontal="right" vertical="top" wrapText="1"/>
    </xf>
    <xf numFmtId="3" fontId="6" fillId="0" borderId="0" xfId="0" applyNumberFormat="1" applyFont="1" applyFill="1" applyBorder="1" applyAlignment="1">
      <alignment horizontal="right" vertical="top" wrapText="1"/>
    </xf>
    <xf numFmtId="3" fontId="9" fillId="4" borderId="1" xfId="0" applyNumberFormat="1" applyFont="1" applyFill="1" applyBorder="1" applyAlignment="1">
      <alignment horizontal="right" vertical="top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right" vertical="center" wrapText="1"/>
    </xf>
    <xf numFmtId="0" fontId="15" fillId="0" borderId="1" xfId="0" applyFont="1" applyBorder="1" applyAlignment="1">
      <alignment horizontal="right"/>
    </xf>
    <xf numFmtId="0" fontId="15" fillId="0" borderId="1" xfId="0" applyFont="1" applyFill="1" applyBorder="1" applyAlignment="1">
      <alignment horizontal="right" vertical="center" wrapText="1"/>
    </xf>
    <xf numFmtId="0" fontId="10" fillId="0" borderId="1" xfId="0" applyFont="1" applyBorder="1" applyAlignment="1">
      <alignment horizontal="right"/>
    </xf>
    <xf numFmtId="0" fontId="3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/>
    </xf>
    <xf numFmtId="0" fontId="10" fillId="0" borderId="0" xfId="0" applyFont="1" applyBorder="1" applyAlignment="1">
      <alignment horizontal="right"/>
    </xf>
    <xf numFmtId="0" fontId="28" fillId="0" borderId="9" xfId="0" applyFont="1" applyBorder="1" applyAlignment="1">
      <alignment wrapText="1"/>
    </xf>
    <xf numFmtId="0" fontId="29" fillId="0" borderId="9" xfId="0" applyFont="1" applyBorder="1"/>
    <xf numFmtId="0" fontId="19" fillId="0" borderId="9" xfId="0" applyFont="1" applyBorder="1"/>
    <xf numFmtId="0" fontId="0" fillId="0" borderId="9" xfId="0" applyBorder="1"/>
    <xf numFmtId="0" fontId="28" fillId="0" borderId="0" xfId="0" applyFont="1" applyBorder="1" applyAlignment="1">
      <alignment wrapText="1"/>
    </xf>
    <xf numFmtId="0" fontId="19" fillId="0" borderId="0" xfId="0" applyFont="1" applyBorder="1"/>
    <xf numFmtId="0" fontId="3" fillId="0" borderId="10" xfId="0" applyFont="1" applyFill="1" applyBorder="1" applyAlignment="1">
      <alignment horizontal="center" vertical="center" wrapText="1"/>
    </xf>
    <xf numFmtId="0" fontId="15" fillId="0" borderId="10" xfId="0" applyFont="1" applyFill="1" applyBorder="1"/>
    <xf numFmtId="0" fontId="15" fillId="0" borderId="0" xfId="0" applyFont="1" applyFill="1" applyBorder="1"/>
    <xf numFmtId="0" fontId="10" fillId="0" borderId="10" xfId="0" applyFont="1" applyFill="1" applyBorder="1"/>
    <xf numFmtId="0" fontId="10" fillId="0" borderId="0" xfId="0" applyFont="1" applyFill="1" applyBorder="1"/>
    <xf numFmtId="0" fontId="21" fillId="6" borderId="5" xfId="0" applyFont="1" applyFill="1" applyBorder="1"/>
    <xf numFmtId="0" fontId="21" fillId="6" borderId="3" xfId="0" applyFont="1" applyFill="1" applyBorder="1"/>
    <xf numFmtId="0" fontId="9" fillId="0" borderId="1" xfId="0" applyFont="1" applyFill="1" applyBorder="1" applyAlignment="1">
      <alignment horizontal="center" vertical="center" wrapText="1"/>
    </xf>
    <xf numFmtId="0" fontId="39" fillId="7" borderId="4" xfId="0" applyFont="1" applyFill="1" applyBorder="1"/>
    <xf numFmtId="0" fontId="8" fillId="4" borderId="4" xfId="0" applyFont="1" applyFill="1" applyBorder="1" applyAlignment="1">
      <alignment horizontal="left" vertical="center" wrapText="1"/>
    </xf>
    <xf numFmtId="0" fontId="23" fillId="5" borderId="4" xfId="0" applyFont="1" applyFill="1" applyBorder="1"/>
    <xf numFmtId="0" fontId="23" fillId="6" borderId="4" xfId="0" applyFont="1" applyFill="1" applyBorder="1"/>
    <xf numFmtId="0" fontId="4" fillId="0" borderId="6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10" fillId="0" borderId="6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5" fillId="4" borderId="6" xfId="0" applyFont="1" applyFill="1" applyBorder="1" applyAlignment="1">
      <alignment horizontal="left" vertical="center"/>
    </xf>
    <xf numFmtId="0" fontId="5" fillId="5" borderId="6" xfId="0" applyFont="1" applyFill="1" applyBorder="1" applyAlignment="1">
      <alignment horizontal="left" vertical="center"/>
    </xf>
    <xf numFmtId="0" fontId="24" fillId="6" borderId="6" xfId="0" applyFont="1" applyFill="1" applyBorder="1"/>
    <xf numFmtId="0" fontId="3" fillId="0" borderId="4" xfId="0" applyFont="1" applyFill="1" applyBorder="1" applyAlignment="1">
      <alignment horizontal="center" vertical="center"/>
    </xf>
    <xf numFmtId="0" fontId="23" fillId="8" borderId="4" xfId="0" applyFont="1" applyFill="1" applyBorder="1"/>
    <xf numFmtId="0" fontId="24" fillId="8" borderId="6" xfId="0" applyFont="1" applyFill="1" applyBorder="1"/>
    <xf numFmtId="0" fontId="5" fillId="8" borderId="4" xfId="0" applyFont="1" applyFill="1" applyBorder="1"/>
    <xf numFmtId="0" fontId="5" fillId="8" borderId="6" xfId="0" applyFont="1" applyFill="1" applyBorder="1"/>
    <xf numFmtId="0" fontId="7" fillId="0" borderId="1" xfId="3" applyFont="1" applyFill="1" applyBorder="1" applyAlignment="1">
      <alignment horizontal="center" vertical="center" wrapText="1"/>
    </xf>
    <xf numFmtId="0" fontId="33" fillId="0" borderId="5" xfId="0" applyFont="1" applyBorder="1"/>
    <xf numFmtId="0" fontId="33" fillId="0" borderId="2" xfId="0" applyFont="1" applyBorder="1"/>
    <xf numFmtId="0" fontId="6" fillId="10" borderId="4" xfId="0" applyFont="1" applyFill="1" applyBorder="1" applyAlignment="1">
      <alignment horizontal="left" vertical="center" wrapText="1"/>
    </xf>
    <xf numFmtId="0" fontId="8" fillId="6" borderId="4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/>
    </xf>
    <xf numFmtId="0" fontId="3" fillId="6" borderId="6" xfId="0" applyFont="1" applyFill="1" applyBorder="1" applyAlignment="1">
      <alignment horizontal="left" vertical="center"/>
    </xf>
    <xf numFmtId="0" fontId="0" fillId="0" borderId="0" xfId="0" applyAlignment="1">
      <alignment horizontal="center" wrapText="1"/>
    </xf>
    <xf numFmtId="0" fontId="12" fillId="0" borderId="0" xfId="0" applyFont="1" applyAlignment="1">
      <alignment horizontal="center" wrapText="1"/>
    </xf>
    <xf numFmtId="0" fontId="10" fillId="0" borderId="4" xfId="0" applyFont="1" applyBorder="1"/>
    <xf numFmtId="0" fontId="18" fillId="0" borderId="0" xfId="0" applyFont="1" applyAlignment="1">
      <alignment horizontal="right"/>
    </xf>
    <xf numFmtId="0" fontId="3" fillId="0" borderId="5" xfId="0" applyFont="1" applyBorder="1"/>
    <xf numFmtId="0" fontId="3" fillId="0" borderId="1" xfId="0" applyFont="1" applyBorder="1" applyAlignment="1">
      <alignment horizontal="center" wrapText="1"/>
    </xf>
    <xf numFmtId="0" fontId="3" fillId="0" borderId="2" xfId="0" applyFont="1" applyBorder="1"/>
    <xf numFmtId="0" fontId="15" fillId="0" borderId="0" xfId="0" applyFont="1"/>
    <xf numFmtId="3" fontId="15" fillId="0" borderId="1" xfId="0" applyNumberFormat="1" applyFont="1" applyBorder="1"/>
    <xf numFmtId="0" fontId="22" fillId="0" borderId="0" xfId="0" applyFont="1" applyAlignment="1">
      <alignment horizontal="center" wrapText="1"/>
    </xf>
    <xf numFmtId="0" fontId="10" fillId="0" borderId="21" xfId="0" applyFont="1" applyBorder="1"/>
    <xf numFmtId="0" fontId="6" fillId="0" borderId="22" xfId="0" applyFont="1" applyFill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top" wrapText="1"/>
    </xf>
    <xf numFmtId="0" fontId="7" fillId="0" borderId="5" xfId="0" applyFont="1" applyBorder="1" applyAlignment="1">
      <alignment horizontal="left" vertical="top" wrapText="1"/>
    </xf>
    <xf numFmtId="3" fontId="7" fillId="0" borderId="1" xfId="0" applyNumberFormat="1" applyFont="1" applyBorder="1" applyAlignment="1">
      <alignment horizontal="right" vertical="top" wrapText="1"/>
    </xf>
    <xf numFmtId="3" fontId="6" fillId="0" borderId="1" xfId="0" applyNumberFormat="1" applyFont="1" applyBorder="1" applyAlignment="1">
      <alignment horizontal="right" vertical="top" wrapText="1"/>
    </xf>
    <xf numFmtId="3" fontId="15" fillId="0" borderId="1" xfId="0" applyNumberFormat="1" applyFont="1" applyBorder="1" applyAlignment="1">
      <alignment horizontal="right" vertical="top"/>
    </xf>
    <xf numFmtId="0" fontId="4" fillId="0" borderId="5" xfId="0" applyFont="1" applyBorder="1"/>
    <xf numFmtId="0" fontId="3" fillId="0" borderId="19" xfId="0" applyFont="1" applyBorder="1"/>
    <xf numFmtId="0" fontId="15" fillId="0" borderId="20" xfId="0" applyFont="1" applyBorder="1"/>
    <xf numFmtId="0" fontId="3" fillId="0" borderId="13" xfId="0" applyFont="1" applyFill="1" applyBorder="1" applyAlignment="1">
      <alignment horizontal="center" vertical="center" wrapText="1"/>
    </xf>
    <xf numFmtId="1" fontId="10" fillId="8" borderId="3" xfId="0" applyNumberFormat="1" applyFont="1" applyFill="1" applyBorder="1"/>
    <xf numFmtId="0" fontId="6" fillId="0" borderId="13" xfId="0" applyFont="1" applyBorder="1" applyAlignment="1">
      <alignment horizontal="left" vertical="top" wrapText="1"/>
    </xf>
    <xf numFmtId="3" fontId="9" fillId="0" borderId="13" xfId="0" applyNumberFormat="1" applyFont="1" applyBorder="1" applyAlignment="1">
      <alignment horizontal="right" vertical="top" wrapText="1"/>
    </xf>
    <xf numFmtId="0" fontId="7" fillId="0" borderId="0" xfId="0" applyFont="1" applyBorder="1" applyAlignment="1">
      <alignment horizontal="left" vertical="top" wrapText="1"/>
    </xf>
    <xf numFmtId="3" fontId="14" fillId="0" borderId="0" xfId="0" applyNumberFormat="1" applyFont="1" applyBorder="1" applyAlignment="1">
      <alignment horizontal="right" vertical="top" wrapText="1"/>
    </xf>
    <xf numFmtId="0" fontId="6" fillId="0" borderId="0" xfId="0" applyFont="1" applyBorder="1" applyAlignment="1">
      <alignment horizontal="left" vertical="top" wrapText="1"/>
    </xf>
    <xf numFmtId="3" fontId="9" fillId="0" borderId="0" xfId="0" applyNumberFormat="1" applyFont="1" applyBorder="1" applyAlignment="1">
      <alignment horizontal="right" vertical="top" wrapText="1"/>
    </xf>
    <xf numFmtId="0" fontId="7" fillId="0" borderId="24" xfId="0" applyFont="1" applyBorder="1" applyAlignment="1">
      <alignment horizontal="left" vertical="top" wrapText="1"/>
    </xf>
    <xf numFmtId="3" fontId="14" fillId="0" borderId="24" xfId="0" applyNumberFormat="1" applyFont="1" applyBorder="1" applyAlignment="1">
      <alignment horizontal="right" vertical="top" wrapText="1"/>
    </xf>
    <xf numFmtId="166" fontId="15" fillId="0" borderId="1" xfId="5" applyNumberFormat="1" applyFont="1" applyBorder="1"/>
    <xf numFmtId="166" fontId="10" fillId="0" borderId="1" xfId="5" applyNumberFormat="1" applyFont="1" applyBorder="1"/>
    <xf numFmtId="166" fontId="15" fillId="0" borderId="3" xfId="5" applyNumberFormat="1" applyFont="1" applyBorder="1"/>
    <xf numFmtId="166" fontId="15" fillId="3" borderId="1" xfId="5" applyNumberFormat="1" applyFont="1" applyFill="1" applyBorder="1"/>
    <xf numFmtId="166" fontId="21" fillId="0" borderId="1" xfId="5" applyNumberFormat="1" applyFont="1" applyBorder="1"/>
    <xf numFmtId="166" fontId="15" fillId="0" borderId="4" xfId="5" applyNumberFormat="1" applyFont="1" applyBorder="1"/>
    <xf numFmtId="166" fontId="21" fillId="0" borderId="4" xfId="5" applyNumberFormat="1" applyFont="1" applyBorder="1"/>
    <xf numFmtId="166" fontId="15" fillId="0" borderId="1" xfId="5" applyNumberFormat="1" applyFont="1" applyBorder="1" applyAlignment="1">
      <alignment horizontal="right"/>
    </xf>
    <xf numFmtId="166" fontId="10" fillId="0" borderId="1" xfId="5" applyNumberFormat="1" applyFont="1" applyBorder="1" applyAlignment="1">
      <alignment horizontal="right"/>
    </xf>
    <xf numFmtId="166" fontId="15" fillId="0" borderId="3" xfId="5" applyNumberFormat="1" applyFont="1" applyBorder="1" applyAlignment="1">
      <alignment horizontal="right"/>
    </xf>
    <xf numFmtId="166" fontId="10" fillId="0" borderId="3" xfId="5" applyNumberFormat="1" applyFont="1" applyBorder="1" applyAlignment="1">
      <alignment horizontal="right"/>
    </xf>
    <xf numFmtId="166" fontId="15" fillId="3" borderId="1" xfId="5" applyNumberFormat="1" applyFont="1" applyFill="1" applyBorder="1" applyAlignment="1">
      <alignment horizontal="right"/>
    </xf>
    <xf numFmtId="166" fontId="21" fillId="4" borderId="1" xfId="5" applyNumberFormat="1" applyFont="1" applyFill="1" applyBorder="1" applyAlignment="1">
      <alignment horizontal="right"/>
    </xf>
    <xf numFmtId="166" fontId="15" fillId="5" borderId="1" xfId="5" applyNumberFormat="1" applyFont="1" applyFill="1" applyBorder="1" applyAlignment="1">
      <alignment horizontal="right"/>
    </xf>
    <xf numFmtId="166" fontId="21" fillId="0" borderId="1" xfId="5" applyNumberFormat="1" applyFont="1" applyBorder="1" applyAlignment="1">
      <alignment horizontal="right"/>
    </xf>
    <xf numFmtId="166" fontId="15" fillId="0" borderId="4" xfId="5" applyNumberFormat="1" applyFont="1" applyBorder="1" applyAlignment="1">
      <alignment horizontal="right"/>
    </xf>
    <xf numFmtId="166" fontId="21" fillId="0" borderId="4" xfId="5" applyNumberFormat="1" applyFont="1" applyBorder="1" applyAlignment="1">
      <alignment horizontal="right"/>
    </xf>
    <xf numFmtId="166" fontId="21" fillId="4" borderId="4" xfId="5" applyNumberFormat="1" applyFont="1" applyFill="1" applyBorder="1" applyAlignment="1">
      <alignment horizontal="right"/>
    </xf>
    <xf numFmtId="166" fontId="21" fillId="6" borderId="4" xfId="5" applyNumberFormat="1" applyFont="1" applyFill="1" applyBorder="1" applyAlignment="1">
      <alignment horizontal="right"/>
    </xf>
    <xf numFmtId="166" fontId="21" fillId="6" borderId="1" xfId="5" applyNumberFormat="1" applyFont="1" applyFill="1" applyBorder="1" applyAlignment="1">
      <alignment horizontal="right"/>
    </xf>
    <xf numFmtId="166" fontId="15" fillId="0" borderId="5" xfId="5" applyNumberFormat="1" applyFont="1" applyBorder="1"/>
    <xf numFmtId="166" fontId="0" fillId="0" borderId="3" xfId="5" applyNumberFormat="1" applyFont="1" applyBorder="1"/>
    <xf numFmtId="166" fontId="0" fillId="0" borderId="1" xfId="5" applyNumberFormat="1" applyFont="1" applyBorder="1"/>
    <xf numFmtId="166" fontId="0" fillId="0" borderId="4" xfId="5" applyNumberFormat="1" applyFont="1" applyBorder="1"/>
    <xf numFmtId="166" fontId="0" fillId="0" borderId="5" xfId="5" applyNumberFormat="1" applyFont="1" applyBorder="1"/>
    <xf numFmtId="166" fontId="0" fillId="0" borderId="2" xfId="5" applyNumberFormat="1" applyFont="1" applyBorder="1"/>
    <xf numFmtId="166" fontId="15" fillId="0" borderId="2" xfId="5" applyNumberFormat="1" applyFont="1" applyBorder="1"/>
    <xf numFmtId="166" fontId="10" fillId="0" borderId="5" xfId="5" applyNumberFormat="1" applyFont="1" applyBorder="1"/>
    <xf numFmtId="166" fontId="10" fillId="0" borderId="2" xfId="5" applyNumberFormat="1" applyFont="1" applyBorder="1"/>
    <xf numFmtId="166" fontId="15" fillId="7" borderId="5" xfId="5" applyNumberFormat="1" applyFont="1" applyFill="1" applyBorder="1"/>
    <xf numFmtId="166" fontId="15" fillId="7" borderId="1" xfId="5" applyNumberFormat="1" applyFont="1" applyFill="1" applyBorder="1"/>
    <xf numFmtId="166" fontId="15" fillId="7" borderId="2" xfId="5" applyNumberFormat="1" applyFont="1" applyFill="1" applyBorder="1"/>
    <xf numFmtId="166" fontId="0" fillId="7" borderId="3" xfId="5" applyNumberFormat="1" applyFont="1" applyFill="1" applyBorder="1"/>
    <xf numFmtId="166" fontId="0" fillId="7" borderId="1" xfId="5" applyNumberFormat="1" applyFont="1" applyFill="1" applyBorder="1"/>
    <xf numFmtId="166" fontId="0" fillId="7" borderId="4" xfId="5" applyNumberFormat="1" applyFont="1" applyFill="1" applyBorder="1"/>
    <xf numFmtId="166" fontId="0" fillId="7" borderId="5" xfId="5" applyNumberFormat="1" applyFont="1" applyFill="1" applyBorder="1"/>
    <xf numFmtId="166" fontId="0" fillId="7" borderId="2" xfId="5" applyNumberFormat="1" applyFont="1" applyFill="1" applyBorder="1"/>
    <xf numFmtId="166" fontId="21" fillId="4" borderId="5" xfId="5" applyNumberFormat="1" applyFont="1" applyFill="1" applyBorder="1"/>
    <xf numFmtId="166" fontId="0" fillId="4" borderId="3" xfId="5" applyNumberFormat="1" applyFont="1" applyFill="1" applyBorder="1"/>
    <xf numFmtId="166" fontId="0" fillId="4" borderId="1" xfId="5" applyNumberFormat="1" applyFont="1" applyFill="1" applyBorder="1"/>
    <xf numFmtId="166" fontId="0" fillId="4" borderId="4" xfId="5" applyNumberFormat="1" applyFont="1" applyFill="1" applyBorder="1"/>
    <xf numFmtId="166" fontId="0" fillId="4" borderId="5" xfId="5" applyNumberFormat="1" applyFont="1" applyFill="1" applyBorder="1"/>
    <xf numFmtId="166" fontId="0" fillId="4" borderId="2" xfId="5" applyNumberFormat="1" applyFont="1" applyFill="1" applyBorder="1"/>
    <xf numFmtId="166" fontId="15" fillId="5" borderId="5" xfId="5" applyNumberFormat="1" applyFont="1" applyFill="1" applyBorder="1"/>
    <xf numFmtId="166" fontId="0" fillId="5" borderId="3" xfId="5" applyNumberFormat="1" applyFont="1" applyFill="1" applyBorder="1"/>
    <xf numFmtId="166" fontId="0" fillId="5" borderId="1" xfId="5" applyNumberFormat="1" applyFont="1" applyFill="1" applyBorder="1"/>
    <xf numFmtId="166" fontId="0" fillId="5" borderId="4" xfId="5" applyNumberFormat="1" applyFont="1" applyFill="1" applyBorder="1"/>
    <xf numFmtId="166" fontId="0" fillId="5" borderId="5" xfId="5" applyNumberFormat="1" applyFont="1" applyFill="1" applyBorder="1"/>
    <xf numFmtId="166" fontId="0" fillId="5" borderId="2" xfId="5" applyNumberFormat="1" applyFont="1" applyFill="1" applyBorder="1"/>
    <xf numFmtId="166" fontId="21" fillId="0" borderId="5" xfId="5" applyNumberFormat="1" applyFont="1" applyBorder="1"/>
    <xf numFmtId="166" fontId="15" fillId="0" borderId="7" xfId="5" applyNumberFormat="1" applyFont="1" applyBorder="1"/>
    <xf numFmtId="166" fontId="21" fillId="0" borderId="7" xfId="5" applyNumberFormat="1" applyFont="1" applyBorder="1"/>
    <xf numFmtId="166" fontId="21" fillId="4" borderId="7" xfId="5" applyNumberFormat="1" applyFont="1" applyFill="1" applyBorder="1"/>
    <xf numFmtId="166" fontId="21" fillId="6" borderId="7" xfId="5" applyNumberFormat="1" applyFont="1" applyFill="1" applyBorder="1"/>
    <xf numFmtId="166" fontId="0" fillId="6" borderId="3" xfId="5" applyNumberFormat="1" applyFont="1" applyFill="1" applyBorder="1"/>
    <xf numFmtId="166" fontId="0" fillId="6" borderId="1" xfId="5" applyNumberFormat="1" applyFont="1" applyFill="1" applyBorder="1"/>
    <xf numFmtId="166" fontId="0" fillId="6" borderId="4" xfId="5" applyNumberFormat="1" applyFont="1" applyFill="1" applyBorder="1"/>
    <xf numFmtId="166" fontId="0" fillId="6" borderId="5" xfId="5" applyNumberFormat="1" applyFont="1" applyFill="1" applyBorder="1"/>
    <xf numFmtId="166" fontId="0" fillId="6" borderId="2" xfId="5" applyNumberFormat="1" applyFont="1" applyFill="1" applyBorder="1"/>
    <xf numFmtId="0" fontId="3" fillId="0" borderId="25" xfId="0" applyFont="1" applyFill="1" applyBorder="1" applyAlignment="1">
      <alignment horizontal="center" vertical="center" wrapText="1"/>
    </xf>
    <xf numFmtId="0" fontId="33" fillId="0" borderId="26" xfId="0" applyFont="1" applyBorder="1" applyAlignment="1">
      <alignment horizontal="center" wrapText="1"/>
    </xf>
    <xf numFmtId="166" fontId="15" fillId="0" borderId="27" xfId="5" applyNumberFormat="1" applyFont="1" applyBorder="1"/>
    <xf numFmtId="166" fontId="15" fillId="0" borderId="22" xfId="5" applyNumberFormat="1" applyFont="1" applyBorder="1"/>
    <xf numFmtId="166" fontId="15" fillId="0" borderId="23" xfId="5" applyNumberFormat="1" applyFont="1" applyBorder="1"/>
    <xf numFmtId="166" fontId="10" fillId="0" borderId="7" xfId="5" applyNumberFormat="1" applyFont="1" applyBorder="1"/>
    <xf numFmtId="166" fontId="10" fillId="0" borderId="6" xfId="5" applyNumberFormat="1" applyFont="1" applyBorder="1"/>
    <xf numFmtId="166" fontId="15" fillId="3" borderId="7" xfId="5" applyNumberFormat="1" applyFont="1" applyFill="1" applyBorder="1"/>
    <xf numFmtId="166" fontId="15" fillId="3" borderId="6" xfId="5" applyNumberFormat="1" applyFont="1" applyFill="1" applyBorder="1"/>
    <xf numFmtId="166" fontId="10" fillId="4" borderId="7" xfId="5" applyNumberFormat="1" applyFont="1" applyFill="1" applyBorder="1"/>
    <xf numFmtId="166" fontId="10" fillId="4" borderId="6" xfId="5" applyNumberFormat="1" applyFont="1" applyFill="1" applyBorder="1"/>
    <xf numFmtId="166" fontId="7" fillId="0" borderId="7" xfId="5" applyNumberFormat="1" applyFont="1" applyFill="1" applyBorder="1" applyAlignment="1">
      <alignment horizontal="left" vertical="center" wrapText="1"/>
    </xf>
    <xf numFmtId="166" fontId="7" fillId="0" borderId="1" xfId="5" applyNumberFormat="1" applyFont="1" applyFill="1" applyBorder="1" applyAlignment="1">
      <alignment horizontal="left" vertical="center" wrapText="1"/>
    </xf>
    <xf numFmtId="166" fontId="7" fillId="0" borderId="2" xfId="5" applyNumberFormat="1" applyFont="1" applyFill="1" applyBorder="1" applyAlignment="1">
      <alignment horizontal="left" vertical="center" wrapText="1"/>
    </xf>
    <xf numFmtId="166" fontId="14" fillId="0" borderId="1" xfId="5" applyNumberFormat="1" applyFont="1" applyFill="1" applyBorder="1" applyAlignment="1">
      <alignment horizontal="right" vertical="center" wrapText="1"/>
    </xf>
    <xf numFmtId="166" fontId="14" fillId="0" borderId="2" xfId="5" applyNumberFormat="1" applyFont="1" applyFill="1" applyBorder="1" applyAlignment="1">
      <alignment horizontal="right" vertical="center" wrapText="1"/>
    </xf>
    <xf numFmtId="166" fontId="6" fillId="0" borderId="7" xfId="5" applyNumberFormat="1" applyFont="1" applyFill="1" applyBorder="1" applyAlignment="1">
      <alignment horizontal="left" vertical="center" wrapText="1"/>
    </xf>
    <xf numFmtId="166" fontId="9" fillId="0" borderId="1" xfId="5" applyNumberFormat="1" applyFont="1" applyFill="1" applyBorder="1" applyAlignment="1">
      <alignment horizontal="right" vertical="center" wrapText="1"/>
    </xf>
    <xf numFmtId="166" fontId="9" fillId="0" borderId="2" xfId="5" applyNumberFormat="1" applyFont="1" applyFill="1" applyBorder="1" applyAlignment="1">
      <alignment horizontal="right" vertical="center" wrapText="1"/>
    </xf>
    <xf numFmtId="166" fontId="7" fillId="0" borderId="7" xfId="5" applyNumberFormat="1" applyFont="1" applyFill="1" applyBorder="1" applyAlignment="1">
      <alignment horizontal="left" vertical="center"/>
    </xf>
    <xf numFmtId="166" fontId="7" fillId="0" borderId="1" xfId="5" applyNumberFormat="1" applyFont="1" applyFill="1" applyBorder="1" applyAlignment="1">
      <alignment horizontal="left" vertical="center"/>
    </xf>
    <xf numFmtId="166" fontId="7" fillId="0" borderId="2" xfId="5" applyNumberFormat="1" applyFont="1" applyFill="1" applyBorder="1" applyAlignment="1">
      <alignment horizontal="left" vertical="center"/>
    </xf>
    <xf numFmtId="166" fontId="6" fillId="0" borderId="7" xfId="5" applyNumberFormat="1" applyFont="1" applyFill="1" applyBorder="1" applyAlignment="1">
      <alignment horizontal="left" vertical="center"/>
    </xf>
    <xf numFmtId="166" fontId="6" fillId="0" borderId="1" xfId="5" applyNumberFormat="1" applyFont="1" applyFill="1" applyBorder="1" applyAlignment="1">
      <alignment horizontal="left" vertical="center"/>
    </xf>
    <xf numFmtId="166" fontId="6" fillId="0" borderId="2" xfId="5" applyNumberFormat="1" applyFont="1" applyFill="1" applyBorder="1" applyAlignment="1">
      <alignment horizontal="left" vertical="center"/>
    </xf>
    <xf numFmtId="166" fontId="14" fillId="0" borderId="5" xfId="5" applyNumberFormat="1" applyFont="1" applyFill="1" applyBorder="1" applyAlignment="1">
      <alignment horizontal="right" vertical="center"/>
    </xf>
    <xf numFmtId="166" fontId="14" fillId="0" borderId="1" xfId="5" applyNumberFormat="1" applyFont="1" applyFill="1" applyBorder="1" applyAlignment="1">
      <alignment horizontal="right" vertical="center"/>
    </xf>
    <xf numFmtId="166" fontId="14" fillId="0" borderId="2" xfId="5" applyNumberFormat="1" applyFont="1" applyFill="1" applyBorder="1" applyAlignment="1">
      <alignment horizontal="right" vertical="center"/>
    </xf>
    <xf numFmtId="166" fontId="10" fillId="8" borderId="28" xfId="5" applyNumberFormat="1" applyFont="1" applyFill="1" applyBorder="1"/>
    <xf numFmtId="166" fontId="10" fillId="8" borderId="18" xfId="5" applyNumberFormat="1" applyFont="1" applyFill="1" applyBorder="1"/>
    <xf numFmtId="166" fontId="21" fillId="0" borderId="2" xfId="5" applyNumberFormat="1" applyFont="1" applyBorder="1"/>
    <xf numFmtId="166" fontId="21" fillId="0" borderId="3" xfId="5" applyNumberFormat="1" applyFont="1" applyBorder="1"/>
    <xf numFmtId="166" fontId="15" fillId="0" borderId="5" xfId="5" applyNumberFormat="1" applyFont="1" applyFill="1" applyBorder="1" applyAlignment="1">
      <alignment vertical="center"/>
    </xf>
    <xf numFmtId="166" fontId="15" fillId="0" borderId="1" xfId="5" applyNumberFormat="1" applyFont="1" applyFill="1" applyBorder="1" applyAlignment="1">
      <alignment vertical="center"/>
    </xf>
    <xf numFmtId="166" fontId="15" fillId="3" borderId="5" xfId="5" applyNumberFormat="1" applyFont="1" applyFill="1" applyBorder="1"/>
    <xf numFmtId="166" fontId="14" fillId="0" borderId="2" xfId="5" applyNumberFormat="1" applyFont="1" applyFill="1" applyBorder="1" applyAlignment="1">
      <alignment horizontal="left" vertical="center" wrapText="1"/>
    </xf>
    <xf numFmtId="166" fontId="14" fillId="0" borderId="5" xfId="5" applyNumberFormat="1" applyFont="1" applyFill="1" applyBorder="1" applyAlignment="1">
      <alignment horizontal="left" vertical="center" wrapText="1"/>
    </xf>
    <xf numFmtId="166" fontId="14" fillId="0" borderId="1" xfId="5" applyNumberFormat="1" applyFont="1" applyFill="1" applyBorder="1" applyAlignment="1">
      <alignment horizontal="left" vertical="center" wrapText="1"/>
    </xf>
    <xf numFmtId="166" fontId="14" fillId="0" borderId="3" xfId="5" applyNumberFormat="1" applyFont="1" applyFill="1" applyBorder="1" applyAlignment="1">
      <alignment horizontal="left" vertical="center" wrapText="1"/>
    </xf>
    <xf numFmtId="166" fontId="14" fillId="0" borderId="4" xfId="5" applyNumberFormat="1" applyFont="1" applyFill="1" applyBorder="1" applyAlignment="1">
      <alignment horizontal="left" vertical="center" wrapText="1"/>
    </xf>
    <xf numFmtId="166" fontId="9" fillId="0" borderId="5" xfId="5" applyNumberFormat="1" applyFont="1" applyFill="1" applyBorder="1" applyAlignment="1">
      <alignment horizontal="left" vertical="center" wrapText="1"/>
    </xf>
    <xf numFmtId="166" fontId="9" fillId="0" borderId="1" xfId="5" applyNumberFormat="1" applyFont="1" applyFill="1" applyBorder="1" applyAlignment="1">
      <alignment horizontal="left" vertical="center" wrapText="1"/>
    </xf>
    <xf numFmtId="166" fontId="9" fillId="0" borderId="2" xfId="5" applyNumberFormat="1" applyFont="1" applyFill="1" applyBorder="1" applyAlignment="1">
      <alignment horizontal="left" vertical="center" wrapText="1"/>
    </xf>
    <xf numFmtId="166" fontId="9" fillId="0" borderId="3" xfId="5" applyNumberFormat="1" applyFont="1" applyFill="1" applyBorder="1" applyAlignment="1">
      <alignment horizontal="left" vertical="center" wrapText="1"/>
    </xf>
    <xf numFmtId="166" fontId="9" fillId="0" borderId="4" xfId="5" applyNumberFormat="1" applyFont="1" applyFill="1" applyBorder="1" applyAlignment="1">
      <alignment horizontal="left" vertical="center" wrapText="1"/>
    </xf>
    <xf numFmtId="166" fontId="14" fillId="0" borderId="2" xfId="5" applyNumberFormat="1" applyFont="1" applyFill="1" applyBorder="1" applyAlignment="1">
      <alignment horizontal="left" vertical="center"/>
    </xf>
    <xf numFmtId="166" fontId="14" fillId="0" borderId="5" xfId="5" applyNumberFormat="1" applyFont="1" applyFill="1" applyBorder="1" applyAlignment="1">
      <alignment horizontal="left" vertical="center"/>
    </xf>
    <xf numFmtId="166" fontId="14" fillId="0" borderId="1" xfId="5" applyNumberFormat="1" applyFont="1" applyFill="1" applyBorder="1" applyAlignment="1">
      <alignment horizontal="left" vertical="center"/>
    </xf>
    <xf numFmtId="166" fontId="14" fillId="0" borderId="3" xfId="5" applyNumberFormat="1" applyFont="1" applyFill="1" applyBorder="1" applyAlignment="1">
      <alignment horizontal="left" vertical="center"/>
    </xf>
    <xf numFmtId="166" fontId="14" fillId="0" borderId="4" xfId="5" applyNumberFormat="1" applyFont="1" applyFill="1" applyBorder="1" applyAlignment="1">
      <alignment horizontal="left" vertical="center"/>
    </xf>
    <xf numFmtId="166" fontId="9" fillId="0" borderId="2" xfId="5" applyNumberFormat="1" applyFont="1" applyFill="1" applyBorder="1" applyAlignment="1">
      <alignment horizontal="left" vertical="center"/>
    </xf>
    <xf numFmtId="166" fontId="9" fillId="0" borderId="5" xfId="5" applyNumberFormat="1" applyFont="1" applyFill="1" applyBorder="1" applyAlignment="1">
      <alignment horizontal="left" vertical="center"/>
    </xf>
    <xf numFmtId="166" fontId="9" fillId="0" borderId="1" xfId="5" applyNumberFormat="1" applyFont="1" applyFill="1" applyBorder="1" applyAlignment="1">
      <alignment horizontal="left" vertical="center"/>
    </xf>
    <xf numFmtId="166" fontId="9" fillId="0" borderId="3" xfId="5" applyNumberFormat="1" applyFont="1" applyFill="1" applyBorder="1" applyAlignment="1">
      <alignment horizontal="left" vertical="center"/>
    </xf>
    <xf numFmtId="166" fontId="9" fillId="0" borderId="4" xfId="5" applyNumberFormat="1" applyFont="1" applyFill="1" applyBorder="1" applyAlignment="1">
      <alignment horizontal="left" vertical="center"/>
    </xf>
    <xf numFmtId="166" fontId="10" fillId="8" borderId="1" xfId="5" applyNumberFormat="1" applyFont="1" applyFill="1" applyBorder="1"/>
    <xf numFmtId="166" fontId="10" fillId="9" borderId="5" xfId="5" applyNumberFormat="1" applyFont="1" applyFill="1" applyBorder="1"/>
    <xf numFmtId="166" fontId="10" fillId="8" borderId="3" xfId="5" applyNumberFormat="1" applyFont="1" applyFill="1" applyBorder="1"/>
    <xf numFmtId="166" fontId="21" fillId="6" borderId="5" xfId="5" applyNumberFormat="1" applyFont="1" applyFill="1" applyBorder="1"/>
    <xf numFmtId="166" fontId="43" fillId="0" borderId="5" xfId="5" applyNumberFormat="1" applyFont="1" applyBorder="1"/>
    <xf numFmtId="166" fontId="44" fillId="0" borderId="5" xfId="5" applyNumberFormat="1" applyFont="1" applyBorder="1"/>
    <xf numFmtId="166" fontId="44" fillId="0" borderId="2" xfId="5" applyNumberFormat="1" applyFont="1" applyBorder="1"/>
    <xf numFmtId="0" fontId="0" fillId="0" borderId="0" xfId="0" applyAlignment="1">
      <alignment horizontal="right"/>
    </xf>
    <xf numFmtId="0" fontId="22" fillId="0" borderId="0" xfId="0" applyFont="1" applyAlignment="1">
      <alignment horizontal="center" wrapText="1"/>
    </xf>
    <xf numFmtId="0" fontId="0" fillId="0" borderId="0" xfId="0" applyFont="1" applyAlignment="1">
      <alignment horizontal="center" wrapText="1"/>
    </xf>
    <xf numFmtId="0" fontId="1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right"/>
    </xf>
    <xf numFmtId="0" fontId="33" fillId="0" borderId="5" xfId="0" applyFont="1" applyBorder="1" applyAlignment="1">
      <alignment horizontal="center" wrapText="1"/>
    </xf>
    <xf numFmtId="0" fontId="33" fillId="0" borderId="1" xfId="0" applyFont="1" applyBorder="1" applyAlignment="1">
      <alignment horizontal="center" wrapText="1"/>
    </xf>
    <xf numFmtId="0" fontId="33" fillId="0" borderId="2" xfId="0" applyFont="1" applyBorder="1" applyAlignment="1">
      <alignment horizontal="center" wrapText="1"/>
    </xf>
    <xf numFmtId="0" fontId="33" fillId="0" borderId="5" xfId="0" applyFont="1" applyFill="1" applyBorder="1" applyAlignment="1">
      <alignment horizontal="center" wrapText="1"/>
    </xf>
    <xf numFmtId="0" fontId="33" fillId="0" borderId="1" xfId="0" applyFont="1" applyFill="1" applyBorder="1" applyAlignment="1">
      <alignment horizontal="center" wrapText="1"/>
    </xf>
    <xf numFmtId="0" fontId="33" fillId="0" borderId="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/>
    <xf numFmtId="0" fontId="3" fillId="0" borderId="17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3" fillId="0" borderId="3" xfId="0" applyFont="1" applyBorder="1" applyAlignment="1">
      <alignment horizontal="center" wrapText="1"/>
    </xf>
    <xf numFmtId="0" fontId="33" fillId="0" borderId="4" xfId="0" applyFont="1" applyBorder="1" applyAlignment="1">
      <alignment horizontal="center" wrapText="1"/>
    </xf>
    <xf numFmtId="0" fontId="33" fillId="0" borderId="16" xfId="0" applyFont="1" applyBorder="1" applyAlignment="1">
      <alignment horizontal="center" wrapText="1"/>
    </xf>
    <xf numFmtId="0" fontId="18" fillId="0" borderId="16" xfId="0" applyFont="1" applyBorder="1" applyAlignment="1">
      <alignment horizontal="center" wrapText="1"/>
    </xf>
    <xf numFmtId="0" fontId="33" fillId="0" borderId="7" xfId="0" applyFont="1" applyBorder="1" applyAlignment="1">
      <alignment horizontal="center" wrapText="1"/>
    </xf>
    <xf numFmtId="0" fontId="18" fillId="0" borderId="8" xfId="0" applyFont="1" applyBorder="1" applyAlignment="1">
      <alignment horizontal="center" wrapText="1"/>
    </xf>
    <xf numFmtId="0" fontId="18" fillId="0" borderId="1" xfId="0" applyFont="1" applyBorder="1" applyAlignment="1"/>
    <xf numFmtId="0" fontId="18" fillId="0" borderId="2" xfId="0" applyFont="1" applyBorder="1" applyAlignment="1"/>
    <xf numFmtId="0" fontId="0" fillId="0" borderId="11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25" fillId="0" borderId="0" xfId="0" applyFont="1" applyAlignment="1">
      <alignment horizontal="center" wrapText="1"/>
    </xf>
    <xf numFmtId="0" fontId="33" fillId="0" borderId="0" xfId="0" applyFont="1" applyFill="1" applyBorder="1" applyAlignment="1">
      <alignment horizontal="center" wrapText="1"/>
    </xf>
    <xf numFmtId="0" fontId="0" fillId="0" borderId="0" xfId="0" applyFill="1" applyBorder="1" applyAlignment="1">
      <alignment horizontal="center" wrapText="1"/>
    </xf>
    <xf numFmtId="0" fontId="0" fillId="0" borderId="15" xfId="0" applyBorder="1" applyAlignment="1"/>
    <xf numFmtId="0" fontId="0" fillId="0" borderId="11" xfId="0" applyBorder="1" applyAlignment="1"/>
    <xf numFmtId="0" fontId="33" fillId="0" borderId="10" xfId="0" applyFont="1" applyFill="1" applyBorder="1" applyAlignment="1">
      <alignment horizontal="center" wrapText="1"/>
    </xf>
    <xf numFmtId="0" fontId="18" fillId="0" borderId="0" xfId="0" applyFont="1" applyFill="1" applyBorder="1" applyAlignment="1">
      <alignment horizontal="center" wrapText="1"/>
    </xf>
    <xf numFmtId="0" fontId="3" fillId="0" borderId="13" xfId="0" applyFont="1" applyFill="1" applyBorder="1" applyAlignment="1">
      <alignment horizontal="center" vertical="center"/>
    </xf>
    <xf numFmtId="0" fontId="0" fillId="0" borderId="12" xfId="0" applyBorder="1" applyAlignment="1"/>
    <xf numFmtId="0" fontId="3" fillId="0" borderId="13" xfId="0" applyFont="1" applyFill="1" applyBorder="1" applyAlignment="1">
      <alignment horizontal="center" vertical="center" wrapText="1"/>
    </xf>
    <xf numFmtId="0" fontId="33" fillId="0" borderId="4" xfId="0" applyFont="1" applyBorder="1" applyAlignment="1">
      <alignment wrapText="1"/>
    </xf>
    <xf numFmtId="0" fontId="18" fillId="0" borderId="3" xfId="0" applyFont="1" applyBorder="1" applyAlignment="1">
      <alignment wrapText="1"/>
    </xf>
    <xf numFmtId="0" fontId="33" fillId="0" borderId="9" xfId="0" applyFont="1" applyFill="1" applyBorder="1" applyAlignment="1">
      <alignment horizontal="center" wrapText="1"/>
    </xf>
    <xf numFmtId="0" fontId="23" fillId="0" borderId="0" xfId="0" applyFont="1" applyAlignment="1">
      <alignment wrapText="1"/>
    </xf>
    <xf numFmtId="0" fontId="21" fillId="0" borderId="0" xfId="0" applyFont="1" applyAlignment="1">
      <alignment wrapText="1"/>
    </xf>
    <xf numFmtId="0" fontId="22" fillId="0" borderId="0" xfId="0" applyFont="1" applyFill="1" applyAlignment="1">
      <alignment horizontal="center" wrapText="1"/>
    </xf>
    <xf numFmtId="0" fontId="19" fillId="0" borderId="0" xfId="0" applyFont="1" applyAlignment="1">
      <alignment horizontal="center" wrapText="1"/>
    </xf>
    <xf numFmtId="0" fontId="0" fillId="0" borderId="0" xfId="0" applyAlignment="1">
      <alignment horizontal="center"/>
    </xf>
  </cellXfs>
  <cellStyles count="6">
    <cellStyle name="Ezres" xfId="5" builtinId="3"/>
    <cellStyle name="Hivatkozás" xfId="1" builtinId="8"/>
    <cellStyle name="Normál" xfId="0" builtinId="0"/>
    <cellStyle name="Normál 2" xfId="2"/>
    <cellStyle name="Normál 3" xfId="4"/>
    <cellStyle name="Normal_KTRSZJ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hyperlink" Target="http://njt.hu/cgi_bin/njt_doc.cgi?docid=142896.245143" TargetMode="External"/><Relationship Id="rId2" Type="http://schemas.openxmlformats.org/officeDocument/2006/relationships/hyperlink" Target="http://njt.hu/cgi_bin/njt_doc.cgi?docid=142896.245143" TargetMode="External"/><Relationship Id="rId1" Type="http://schemas.openxmlformats.org/officeDocument/2006/relationships/hyperlink" Target="http://njt.hu/cgi_bin/njt_doc.cgi?docid=142896.245143" TargetMode="External"/><Relationship Id="rId5" Type="http://schemas.openxmlformats.org/officeDocument/2006/relationships/printerSettings" Target="../printerSettings/printerSettings9.bin"/><Relationship Id="rId4" Type="http://schemas.openxmlformats.org/officeDocument/2006/relationships/hyperlink" Target="http://njt.hu/cgi_bin/njt_doc.cgi?docid=139876.24347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I34"/>
  <sheetViews>
    <sheetView workbookViewId="0"/>
  </sheetViews>
  <sheetFormatPr defaultRowHeight="15"/>
  <cols>
    <col min="1" max="1" width="85.7109375" customWidth="1"/>
  </cols>
  <sheetData>
    <row r="1" spans="1:9">
      <c r="A1" s="395" t="s">
        <v>787</v>
      </c>
    </row>
    <row r="2" spans="1:9">
      <c r="A2" s="73"/>
    </row>
    <row r="3" spans="1:9" ht="36">
      <c r="A3" s="251" t="s">
        <v>736</v>
      </c>
    </row>
    <row r="4" spans="1:9" ht="50.25" customHeight="1">
      <c r="A4" s="40" t="s">
        <v>502</v>
      </c>
    </row>
    <row r="6" spans="1:9">
      <c r="B6" s="4"/>
      <c r="C6" s="4"/>
      <c r="D6" s="4"/>
      <c r="E6" s="4"/>
      <c r="F6" s="4"/>
      <c r="G6" s="4"/>
      <c r="H6" s="4"/>
      <c r="I6" s="4"/>
    </row>
    <row r="7" spans="1:9">
      <c r="A7" s="23" t="s">
        <v>52</v>
      </c>
      <c r="B7" s="4"/>
      <c r="C7" s="4"/>
      <c r="D7" s="4"/>
      <c r="E7" s="4"/>
      <c r="F7" s="4"/>
      <c r="G7" s="4"/>
      <c r="H7" s="4"/>
      <c r="I7" s="4"/>
    </row>
    <row r="8" spans="1:9">
      <c r="A8" s="23" t="s">
        <v>53</v>
      </c>
      <c r="B8" s="4"/>
      <c r="C8" s="4"/>
      <c r="D8" s="4"/>
      <c r="E8" s="4"/>
      <c r="F8" s="4"/>
      <c r="G8" s="4"/>
      <c r="H8" s="4"/>
      <c r="I8" s="4"/>
    </row>
    <row r="9" spans="1:9">
      <c r="A9" s="23" t="s">
        <v>54</v>
      </c>
      <c r="B9" s="4"/>
      <c r="C9" s="4"/>
      <c r="D9" s="4"/>
      <c r="E9" s="4"/>
      <c r="F9" s="4"/>
      <c r="G9" s="4"/>
      <c r="H9" s="4"/>
      <c r="I9" s="4"/>
    </row>
    <row r="10" spans="1:9">
      <c r="A10" s="23" t="s">
        <v>55</v>
      </c>
      <c r="B10" s="4"/>
      <c r="C10" s="4"/>
      <c r="D10" s="4"/>
      <c r="E10" s="4"/>
      <c r="F10" s="4"/>
      <c r="G10" s="4"/>
      <c r="H10" s="4"/>
      <c r="I10" s="4"/>
    </row>
    <row r="11" spans="1:9">
      <c r="A11" s="23" t="s">
        <v>56</v>
      </c>
      <c r="B11" s="4"/>
      <c r="C11" s="4"/>
      <c r="D11" s="4"/>
      <c r="E11" s="4"/>
      <c r="F11" s="4"/>
      <c r="G11" s="4"/>
      <c r="H11" s="4"/>
      <c r="I11" s="4"/>
    </row>
    <row r="12" spans="1:9">
      <c r="A12" s="23" t="s">
        <v>57</v>
      </c>
      <c r="B12" s="4"/>
      <c r="C12" s="4"/>
      <c r="D12" s="4"/>
      <c r="E12" s="4"/>
      <c r="F12" s="4"/>
      <c r="G12" s="4"/>
      <c r="H12" s="4"/>
      <c r="I12" s="4"/>
    </row>
    <row r="13" spans="1:9">
      <c r="A13" s="23" t="s">
        <v>58</v>
      </c>
      <c r="B13" s="4"/>
      <c r="C13" s="4"/>
      <c r="D13" s="4"/>
      <c r="E13" s="4"/>
      <c r="F13" s="4"/>
      <c r="G13" s="4"/>
      <c r="H13" s="4"/>
      <c r="I13" s="4"/>
    </row>
    <row r="14" spans="1:9">
      <c r="A14" s="23" t="s">
        <v>59</v>
      </c>
      <c r="B14" s="4"/>
      <c r="C14" s="4"/>
      <c r="D14" s="4"/>
      <c r="E14" s="4"/>
      <c r="F14" s="4"/>
      <c r="G14" s="4"/>
      <c r="H14" s="4"/>
      <c r="I14" s="4"/>
    </row>
    <row r="15" spans="1:9">
      <c r="A15" s="24" t="s">
        <v>51</v>
      </c>
      <c r="B15" s="4"/>
      <c r="C15" s="4"/>
      <c r="D15" s="4"/>
      <c r="E15" s="4"/>
      <c r="F15" s="4"/>
      <c r="G15" s="4"/>
      <c r="H15" s="4"/>
      <c r="I15" s="4"/>
    </row>
    <row r="16" spans="1:9">
      <c r="A16" s="24" t="s">
        <v>60</v>
      </c>
      <c r="B16" s="4"/>
      <c r="C16" s="4"/>
      <c r="D16" s="4"/>
      <c r="E16" s="4"/>
      <c r="F16" s="4"/>
      <c r="G16" s="4"/>
      <c r="H16" s="4"/>
      <c r="I16" s="4"/>
    </row>
    <row r="17" spans="1:9">
      <c r="A17" s="42" t="s">
        <v>500</v>
      </c>
      <c r="B17" s="4"/>
      <c r="C17" s="4"/>
      <c r="D17" s="4"/>
      <c r="E17" s="4"/>
      <c r="F17" s="4"/>
      <c r="G17" s="4"/>
      <c r="H17" s="4"/>
      <c r="I17" s="4"/>
    </row>
    <row r="18" spans="1:9">
      <c r="A18" s="23" t="s">
        <v>62</v>
      </c>
      <c r="B18" s="4"/>
      <c r="C18" s="4"/>
      <c r="D18" s="4"/>
      <c r="E18" s="4"/>
      <c r="F18" s="4"/>
      <c r="G18" s="4"/>
      <c r="H18" s="4"/>
      <c r="I18" s="4"/>
    </row>
    <row r="19" spans="1:9">
      <c r="A19" s="23" t="s">
        <v>63</v>
      </c>
      <c r="B19" s="4"/>
      <c r="C19" s="4"/>
      <c r="D19" s="4"/>
      <c r="E19" s="4"/>
      <c r="F19" s="4"/>
      <c r="G19" s="4"/>
      <c r="H19" s="4"/>
      <c r="I19" s="4"/>
    </row>
    <row r="20" spans="1:9">
      <c r="A20" s="23" t="s">
        <v>64</v>
      </c>
      <c r="B20" s="4"/>
      <c r="C20" s="4"/>
      <c r="D20" s="4"/>
      <c r="E20" s="4"/>
      <c r="F20" s="4"/>
      <c r="G20" s="4"/>
      <c r="H20" s="4"/>
      <c r="I20" s="4"/>
    </row>
    <row r="21" spans="1:9">
      <c r="A21" s="23" t="s">
        <v>65</v>
      </c>
      <c r="B21" s="4"/>
      <c r="C21" s="4"/>
      <c r="D21" s="4"/>
      <c r="E21" s="4"/>
      <c r="F21" s="4"/>
      <c r="G21" s="4"/>
      <c r="H21" s="4"/>
      <c r="I21" s="4"/>
    </row>
    <row r="22" spans="1:9">
      <c r="A22" s="23" t="s">
        <v>66</v>
      </c>
      <c r="B22" s="4"/>
      <c r="C22" s="4"/>
      <c r="D22" s="4"/>
      <c r="E22" s="4"/>
      <c r="F22" s="4"/>
      <c r="G22" s="4"/>
      <c r="H22" s="4"/>
      <c r="I22" s="4"/>
    </row>
    <row r="23" spans="1:9">
      <c r="A23" s="23" t="s">
        <v>67</v>
      </c>
      <c r="B23" s="4"/>
      <c r="C23" s="4"/>
      <c r="D23" s="4"/>
      <c r="E23" s="4"/>
      <c r="F23" s="4"/>
      <c r="G23" s="4"/>
      <c r="H23" s="4"/>
      <c r="I23" s="4"/>
    </row>
    <row r="24" spans="1:9">
      <c r="A24" s="23" t="s">
        <v>68</v>
      </c>
      <c r="B24" s="4"/>
      <c r="C24" s="4"/>
      <c r="D24" s="4"/>
      <c r="E24" s="4"/>
      <c r="F24" s="4"/>
      <c r="G24" s="4"/>
      <c r="H24" s="4"/>
      <c r="I24" s="4"/>
    </row>
    <row r="25" spans="1:9">
      <c r="A25" s="24" t="s">
        <v>61</v>
      </c>
      <c r="B25" s="4"/>
      <c r="C25" s="4"/>
      <c r="D25" s="4"/>
      <c r="E25" s="4"/>
      <c r="F25" s="4"/>
      <c r="G25" s="4"/>
      <c r="H25" s="4"/>
      <c r="I25" s="4"/>
    </row>
    <row r="26" spans="1:9">
      <c r="A26" s="24" t="s">
        <v>69</v>
      </c>
      <c r="B26" s="4"/>
      <c r="C26" s="4"/>
      <c r="D26" s="4"/>
      <c r="E26" s="4"/>
      <c r="F26" s="4"/>
      <c r="G26" s="4"/>
      <c r="H26" s="4"/>
      <c r="I26" s="4"/>
    </row>
    <row r="27" spans="1:9">
      <c r="A27" s="42" t="s">
        <v>501</v>
      </c>
      <c r="B27" s="4"/>
      <c r="C27" s="4"/>
      <c r="D27" s="4"/>
      <c r="E27" s="4"/>
      <c r="F27" s="4"/>
      <c r="G27" s="4"/>
      <c r="H27" s="4"/>
      <c r="I27" s="4"/>
    </row>
    <row r="28" spans="1:9">
      <c r="A28" s="4"/>
      <c r="B28" s="4"/>
      <c r="C28" s="4"/>
      <c r="D28" s="4"/>
      <c r="E28" s="4"/>
      <c r="F28" s="4"/>
      <c r="G28" s="4"/>
      <c r="H28" s="4"/>
      <c r="I28" s="4"/>
    </row>
    <row r="29" spans="1:9">
      <c r="A29" s="4"/>
      <c r="B29" s="4"/>
      <c r="C29" s="4"/>
      <c r="D29" s="4"/>
      <c r="E29" s="4"/>
      <c r="F29" s="4"/>
      <c r="G29" s="4"/>
      <c r="H29" s="4"/>
      <c r="I29" s="4"/>
    </row>
    <row r="30" spans="1:9">
      <c r="A30" s="4"/>
      <c r="B30" s="4"/>
      <c r="C30" s="4"/>
      <c r="D30" s="4"/>
      <c r="E30" s="4"/>
      <c r="F30" s="4"/>
      <c r="G30" s="4"/>
      <c r="H30" s="4"/>
      <c r="I30" s="4"/>
    </row>
    <row r="31" spans="1:9">
      <c r="A31" s="4"/>
      <c r="B31" s="4"/>
      <c r="C31" s="4"/>
      <c r="D31" s="4"/>
      <c r="E31" s="4"/>
      <c r="F31" s="4"/>
      <c r="G31" s="4"/>
      <c r="H31" s="4"/>
      <c r="I31" s="4"/>
    </row>
    <row r="32" spans="1:9">
      <c r="A32" s="4"/>
      <c r="B32" s="4"/>
      <c r="C32" s="4"/>
      <c r="D32" s="4"/>
      <c r="E32" s="4"/>
      <c r="F32" s="4"/>
      <c r="G32" s="4"/>
      <c r="H32" s="4"/>
      <c r="I32" s="4"/>
    </row>
    <row r="33" spans="1:9">
      <c r="A33" s="4"/>
      <c r="B33" s="4"/>
      <c r="C33" s="4"/>
      <c r="D33" s="4"/>
      <c r="E33" s="4"/>
      <c r="F33" s="4"/>
      <c r="G33" s="4"/>
      <c r="H33" s="4"/>
      <c r="I33" s="4"/>
    </row>
    <row r="34" spans="1:9">
      <c r="A34" s="4"/>
      <c r="B34" s="4"/>
      <c r="C34" s="4"/>
      <c r="D34" s="4"/>
      <c r="E34" s="4"/>
      <c r="F34" s="4"/>
      <c r="G34" s="4"/>
      <c r="H34" s="4"/>
      <c r="I34" s="4"/>
    </row>
  </sheetData>
  <phoneticPr fontId="0" type="noConversion"/>
  <pageMargins left="0.70866141732283472" right="0.70866141732283472" top="0.74803149606299213" bottom="0.74803149606299213" header="0.31496062992125984" footer="0.31496062992125984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96"/>
  <sheetViews>
    <sheetView workbookViewId="0">
      <selection sqref="A1:E1"/>
    </sheetView>
  </sheetViews>
  <sheetFormatPr defaultRowHeight="15"/>
  <cols>
    <col min="1" max="1" width="92.5703125" customWidth="1"/>
    <col min="3" max="5" width="19" bestFit="1" customWidth="1"/>
  </cols>
  <sheetData>
    <row r="1" spans="1:7">
      <c r="A1" s="400" t="s">
        <v>788</v>
      </c>
      <c r="B1" s="400"/>
      <c r="C1" s="400"/>
      <c r="D1" s="400"/>
      <c r="E1" s="400"/>
    </row>
    <row r="2" spans="1:7" ht="24" customHeight="1">
      <c r="A2" s="396" t="s">
        <v>736</v>
      </c>
      <c r="B2" s="397"/>
      <c r="C2" s="397"/>
      <c r="D2" s="397"/>
      <c r="E2" s="397"/>
    </row>
    <row r="3" spans="1:7" ht="24" customHeight="1">
      <c r="A3" s="398" t="s">
        <v>774</v>
      </c>
      <c r="B3" s="399"/>
      <c r="C3" s="399"/>
      <c r="D3" s="399"/>
      <c r="E3" s="399"/>
      <c r="G3" s="47"/>
    </row>
    <row r="4" spans="1:7" ht="18">
      <c r="A4" s="25"/>
    </row>
    <row r="5" spans="1:7" ht="25.5">
      <c r="A5" s="2" t="s">
        <v>70</v>
      </c>
      <c r="B5" s="3" t="s">
        <v>640</v>
      </c>
      <c r="C5" s="3" t="s">
        <v>629</v>
      </c>
      <c r="D5" s="3" t="s">
        <v>650</v>
      </c>
      <c r="E5" s="56" t="s">
        <v>651</v>
      </c>
    </row>
    <row r="6" spans="1:7" ht="15" customHeight="1">
      <c r="A6" s="20" t="s">
        <v>249</v>
      </c>
      <c r="B6" s="133" t="s">
        <v>250</v>
      </c>
      <c r="C6" s="281">
        <v>10917211</v>
      </c>
      <c r="D6" s="281">
        <v>10917211</v>
      </c>
      <c r="E6" s="281">
        <v>10917211</v>
      </c>
    </row>
    <row r="7" spans="1:7" ht="15" customHeight="1">
      <c r="A7" s="5" t="s">
        <v>251</v>
      </c>
      <c r="B7" s="133" t="s">
        <v>252</v>
      </c>
      <c r="C7" s="281"/>
      <c r="D7" s="281">
        <v>0</v>
      </c>
      <c r="E7" s="281">
        <v>0</v>
      </c>
    </row>
    <row r="8" spans="1:7" ht="15" customHeight="1">
      <c r="A8" s="5" t="s">
        <v>253</v>
      </c>
      <c r="B8" s="133" t="s">
        <v>254</v>
      </c>
      <c r="C8" s="281">
        <v>4680000</v>
      </c>
      <c r="D8" s="281">
        <v>4765793</v>
      </c>
      <c r="E8" s="281">
        <v>4765793</v>
      </c>
    </row>
    <row r="9" spans="1:7" ht="15" customHeight="1">
      <c r="A9" s="5" t="s">
        <v>255</v>
      </c>
      <c r="B9" s="133" t="s">
        <v>256</v>
      </c>
      <c r="C9" s="281">
        <v>1800000</v>
      </c>
      <c r="D9" s="281">
        <v>1800000</v>
      </c>
      <c r="E9" s="281">
        <v>1800000</v>
      </c>
    </row>
    <row r="10" spans="1:7" ht="15" customHeight="1">
      <c r="A10" s="5" t="s">
        <v>257</v>
      </c>
      <c r="B10" s="133" t="s">
        <v>258</v>
      </c>
      <c r="C10" s="281"/>
      <c r="D10" s="281">
        <v>420000</v>
      </c>
      <c r="E10" s="281">
        <v>420000</v>
      </c>
    </row>
    <row r="11" spans="1:7" ht="15" customHeight="1">
      <c r="A11" s="5" t="s">
        <v>259</v>
      </c>
      <c r="B11" s="133" t="s">
        <v>260</v>
      </c>
      <c r="C11" s="281"/>
      <c r="D11" s="281">
        <v>0</v>
      </c>
      <c r="E11" s="281">
        <v>0</v>
      </c>
    </row>
    <row r="12" spans="1:7" ht="15" customHeight="1">
      <c r="A12" s="6" t="s">
        <v>503</v>
      </c>
      <c r="B12" s="131" t="s">
        <v>261</v>
      </c>
      <c r="C12" s="282">
        <f>SUM(C6:C11)</f>
        <v>17397211</v>
      </c>
      <c r="D12" s="282">
        <f>SUM(D6:D11)</f>
        <v>17903004</v>
      </c>
      <c r="E12" s="282">
        <f>SUM(E6:E11)</f>
        <v>17903004</v>
      </c>
    </row>
    <row r="13" spans="1:7" ht="15" customHeight="1">
      <c r="A13" s="5" t="s">
        <v>262</v>
      </c>
      <c r="B13" s="133" t="s">
        <v>263</v>
      </c>
      <c r="C13" s="281"/>
      <c r="D13" s="281">
        <v>0</v>
      </c>
      <c r="E13" s="281">
        <v>0</v>
      </c>
    </row>
    <row r="14" spans="1:7" ht="15" customHeight="1">
      <c r="A14" s="5" t="s">
        <v>264</v>
      </c>
      <c r="B14" s="133" t="s">
        <v>265</v>
      </c>
      <c r="C14" s="281"/>
      <c r="D14" s="281">
        <v>0</v>
      </c>
      <c r="E14" s="281">
        <v>0</v>
      </c>
    </row>
    <row r="15" spans="1:7" ht="15" customHeight="1">
      <c r="A15" s="5" t="s">
        <v>465</v>
      </c>
      <c r="B15" s="133" t="s">
        <v>266</v>
      </c>
      <c r="C15" s="281"/>
      <c r="D15" s="281">
        <v>0</v>
      </c>
      <c r="E15" s="281">
        <v>0</v>
      </c>
    </row>
    <row r="16" spans="1:7" ht="15" customHeight="1">
      <c r="A16" s="5" t="s">
        <v>466</v>
      </c>
      <c r="B16" s="133" t="s">
        <v>267</v>
      </c>
      <c r="C16" s="281"/>
      <c r="D16" s="281">
        <v>0</v>
      </c>
      <c r="E16" s="281">
        <v>0</v>
      </c>
    </row>
    <row r="17" spans="1:5" ht="15" customHeight="1">
      <c r="A17" s="5" t="s">
        <v>467</v>
      </c>
      <c r="B17" s="133" t="s">
        <v>268</v>
      </c>
      <c r="C17" s="281">
        <v>81530</v>
      </c>
      <c r="D17" s="281">
        <v>81530</v>
      </c>
      <c r="E17" s="281">
        <v>16069848</v>
      </c>
    </row>
    <row r="18" spans="1:5" ht="15" customHeight="1">
      <c r="A18" s="22" t="s">
        <v>504</v>
      </c>
      <c r="B18" s="131" t="s">
        <v>269</v>
      </c>
      <c r="C18" s="282">
        <f>SUM(C12:C17)</f>
        <v>17478741</v>
      </c>
      <c r="D18" s="282">
        <f>SUM(D12:D17)</f>
        <v>17984534</v>
      </c>
      <c r="E18" s="282">
        <f>SUM(E12:E17)</f>
        <v>33972852</v>
      </c>
    </row>
    <row r="19" spans="1:5" ht="15" customHeight="1">
      <c r="A19" s="5" t="s">
        <v>471</v>
      </c>
      <c r="B19" s="133" t="s">
        <v>278</v>
      </c>
      <c r="C19" s="281"/>
      <c r="D19" s="281"/>
      <c r="E19" s="281"/>
    </row>
    <row r="20" spans="1:5" ht="15" customHeight="1">
      <c r="A20" s="5" t="s">
        <v>472</v>
      </c>
      <c r="B20" s="133" t="s">
        <v>279</v>
      </c>
      <c r="C20" s="281"/>
      <c r="D20" s="281"/>
      <c r="E20" s="281"/>
    </row>
    <row r="21" spans="1:5" ht="15" customHeight="1">
      <c r="A21" s="6" t="s">
        <v>506</v>
      </c>
      <c r="B21" s="131" t="s">
        <v>280</v>
      </c>
      <c r="C21" s="281"/>
      <c r="D21" s="281"/>
      <c r="E21" s="281"/>
    </row>
    <row r="22" spans="1:5" ht="15" customHeight="1">
      <c r="A22" s="5" t="s">
        <v>473</v>
      </c>
      <c r="B22" s="133" t="s">
        <v>281</v>
      </c>
      <c r="C22" s="281"/>
      <c r="D22" s="281"/>
      <c r="E22" s="281"/>
    </row>
    <row r="23" spans="1:5" ht="15" customHeight="1">
      <c r="A23" s="5" t="s">
        <v>474</v>
      </c>
      <c r="B23" s="133" t="s">
        <v>282</v>
      </c>
      <c r="C23" s="281"/>
      <c r="D23" s="281"/>
      <c r="E23" s="281"/>
    </row>
    <row r="24" spans="1:5" ht="15" customHeight="1">
      <c r="A24" s="5" t="s">
        <v>475</v>
      </c>
      <c r="B24" s="133" t="s">
        <v>283</v>
      </c>
      <c r="C24" s="281">
        <v>240000</v>
      </c>
      <c r="D24" s="283">
        <v>240000</v>
      </c>
      <c r="E24" s="283">
        <v>273889</v>
      </c>
    </row>
    <row r="25" spans="1:5" ht="15" customHeight="1">
      <c r="A25" s="5" t="s">
        <v>476</v>
      </c>
      <c r="B25" s="133" t="s">
        <v>284</v>
      </c>
      <c r="C25" s="281">
        <v>4650000</v>
      </c>
      <c r="D25" s="283">
        <v>4650000</v>
      </c>
      <c r="E25" s="283">
        <v>3264911</v>
      </c>
    </row>
    <row r="26" spans="1:5" ht="15" customHeight="1">
      <c r="A26" s="5" t="s">
        <v>477</v>
      </c>
      <c r="B26" s="133" t="s">
        <v>287</v>
      </c>
      <c r="C26" s="281"/>
      <c r="D26" s="283"/>
      <c r="E26" s="283"/>
    </row>
    <row r="27" spans="1:5" ht="15" customHeight="1">
      <c r="A27" s="5" t="s">
        <v>288</v>
      </c>
      <c r="B27" s="133" t="s">
        <v>289</v>
      </c>
      <c r="C27" s="281"/>
      <c r="D27" s="283"/>
      <c r="E27" s="283"/>
    </row>
    <row r="28" spans="1:5" ht="15" customHeight="1">
      <c r="A28" s="5" t="s">
        <v>478</v>
      </c>
      <c r="B28" s="133" t="s">
        <v>290</v>
      </c>
      <c r="C28" s="281">
        <v>500000</v>
      </c>
      <c r="D28" s="283">
        <v>500000</v>
      </c>
      <c r="E28" s="283">
        <v>516329</v>
      </c>
    </row>
    <row r="29" spans="1:5" ht="15" customHeight="1">
      <c r="A29" s="5" t="s">
        <v>479</v>
      </c>
      <c r="B29" s="133" t="s">
        <v>295</v>
      </c>
      <c r="C29" s="281">
        <v>30000</v>
      </c>
      <c r="D29" s="283">
        <v>30000</v>
      </c>
      <c r="E29" s="283">
        <v>111900</v>
      </c>
    </row>
    <row r="30" spans="1:5" ht="15" customHeight="1">
      <c r="A30" s="6" t="s">
        <v>507</v>
      </c>
      <c r="B30" s="131" t="s">
        <v>298</v>
      </c>
      <c r="C30" s="282">
        <f>SUM(C25:C29)</f>
        <v>5180000</v>
      </c>
      <c r="D30" s="284">
        <f>SUM(D25:D29)</f>
        <v>5180000</v>
      </c>
      <c r="E30" s="284">
        <f>SUM(E25:E29)</f>
        <v>3893140</v>
      </c>
    </row>
    <row r="31" spans="1:5" ht="15" customHeight="1">
      <c r="A31" s="5" t="s">
        <v>480</v>
      </c>
      <c r="B31" s="133" t="s">
        <v>299</v>
      </c>
      <c r="C31" s="281">
        <v>0</v>
      </c>
      <c r="D31" s="283">
        <v>0</v>
      </c>
      <c r="E31" s="283">
        <v>20348</v>
      </c>
    </row>
    <row r="32" spans="1:5" ht="15" customHeight="1">
      <c r="A32" s="22" t="s">
        <v>508</v>
      </c>
      <c r="B32" s="131" t="s">
        <v>300</v>
      </c>
      <c r="C32" s="282">
        <f>SUM(C24+C30+C31)</f>
        <v>5420000</v>
      </c>
      <c r="D32" s="284">
        <f>SUM(D21+D22+D23+D24+D30+D31)</f>
        <v>5420000</v>
      </c>
      <c r="E32" s="284">
        <f>SUM(E24+E30+E31)</f>
        <v>4187377</v>
      </c>
    </row>
    <row r="33" spans="1:5" ht="15" customHeight="1">
      <c r="A33" s="9" t="s">
        <v>301</v>
      </c>
      <c r="B33" s="133" t="s">
        <v>302</v>
      </c>
      <c r="C33" s="281"/>
      <c r="D33" s="283"/>
      <c r="E33" s="283"/>
    </row>
    <row r="34" spans="1:5" ht="15" customHeight="1">
      <c r="A34" s="9" t="s">
        <v>481</v>
      </c>
      <c r="B34" s="133" t="s">
        <v>303</v>
      </c>
      <c r="C34" s="281">
        <v>0</v>
      </c>
      <c r="D34" s="283">
        <v>0</v>
      </c>
      <c r="E34" s="283">
        <v>0</v>
      </c>
    </row>
    <row r="35" spans="1:5" ht="15" customHeight="1">
      <c r="A35" s="9" t="s">
        <v>482</v>
      </c>
      <c r="B35" s="133" t="s">
        <v>304</v>
      </c>
      <c r="C35" s="281">
        <v>120000</v>
      </c>
      <c r="D35" s="283">
        <v>120000</v>
      </c>
      <c r="E35" s="283">
        <v>0</v>
      </c>
    </row>
    <row r="36" spans="1:5" ht="15" customHeight="1">
      <c r="A36" s="9" t="s">
        <v>483</v>
      </c>
      <c r="B36" s="133" t="s">
        <v>305</v>
      </c>
      <c r="C36" s="281">
        <v>0</v>
      </c>
      <c r="D36" s="283">
        <v>0</v>
      </c>
      <c r="E36" s="283">
        <v>134520</v>
      </c>
    </row>
    <row r="37" spans="1:5" ht="15" customHeight="1">
      <c r="A37" s="9" t="s">
        <v>306</v>
      </c>
      <c r="B37" s="133" t="s">
        <v>307</v>
      </c>
      <c r="C37" s="281"/>
      <c r="D37" s="283"/>
      <c r="E37" s="283"/>
    </row>
    <row r="38" spans="1:5" ht="15" customHeight="1">
      <c r="A38" s="9" t="s">
        <v>308</v>
      </c>
      <c r="B38" s="133" t="s">
        <v>309</v>
      </c>
      <c r="C38" s="281"/>
      <c r="D38" s="283"/>
      <c r="E38" s="283"/>
    </row>
    <row r="39" spans="1:5" ht="15" customHeight="1">
      <c r="A39" s="9" t="s">
        <v>310</v>
      </c>
      <c r="B39" s="133" t="s">
        <v>311</v>
      </c>
      <c r="C39" s="281"/>
      <c r="D39" s="283"/>
      <c r="E39" s="283"/>
    </row>
    <row r="40" spans="1:5" ht="15" customHeight="1">
      <c r="A40" s="9" t="s">
        <v>484</v>
      </c>
      <c r="B40" s="133" t="s">
        <v>312</v>
      </c>
      <c r="C40" s="281">
        <v>0</v>
      </c>
      <c r="D40" s="283">
        <v>0</v>
      </c>
      <c r="E40" s="283">
        <v>17625</v>
      </c>
    </row>
    <row r="41" spans="1:5" ht="15" customHeight="1">
      <c r="A41" s="9" t="s">
        <v>485</v>
      </c>
      <c r="B41" s="133" t="s">
        <v>313</v>
      </c>
      <c r="C41" s="281"/>
      <c r="D41" s="283"/>
      <c r="E41" s="283"/>
    </row>
    <row r="42" spans="1:5" ht="15" customHeight="1">
      <c r="A42" s="9" t="s">
        <v>486</v>
      </c>
      <c r="B42" s="133" t="s">
        <v>711</v>
      </c>
      <c r="C42" s="281">
        <v>0</v>
      </c>
      <c r="D42" s="283">
        <v>0</v>
      </c>
      <c r="E42" s="283">
        <v>673486</v>
      </c>
    </row>
    <row r="43" spans="1:5" ht="15" customHeight="1">
      <c r="A43" s="26" t="s">
        <v>509</v>
      </c>
      <c r="B43" s="131" t="s">
        <v>315</v>
      </c>
      <c r="C43" s="282">
        <f>SUM(C33:C42)</f>
        <v>120000</v>
      </c>
      <c r="D43" s="284">
        <f>SUM(D33:D42)</f>
        <v>120000</v>
      </c>
      <c r="E43" s="284">
        <f>SUM(E33:E42)</f>
        <v>825631</v>
      </c>
    </row>
    <row r="44" spans="1:5" ht="15" customHeight="1">
      <c r="A44" s="9" t="s">
        <v>324</v>
      </c>
      <c r="B44" s="133" t="s">
        <v>325</v>
      </c>
      <c r="C44" s="281"/>
      <c r="D44" s="281"/>
      <c r="E44" s="281"/>
    </row>
    <row r="45" spans="1:5" ht="15" customHeight="1">
      <c r="A45" s="5" t="s">
        <v>490</v>
      </c>
      <c r="B45" s="133" t="s">
        <v>709</v>
      </c>
      <c r="C45" s="281">
        <v>0</v>
      </c>
      <c r="D45" s="281">
        <v>0</v>
      </c>
      <c r="E45" s="281">
        <v>27918</v>
      </c>
    </row>
    <row r="46" spans="1:5" ht="15" customHeight="1">
      <c r="A46" s="9" t="s">
        <v>491</v>
      </c>
      <c r="B46" s="133" t="s">
        <v>710</v>
      </c>
      <c r="C46" s="281">
        <v>531708</v>
      </c>
      <c r="D46" s="281">
        <v>531708</v>
      </c>
      <c r="E46" s="281">
        <v>0</v>
      </c>
    </row>
    <row r="47" spans="1:5" ht="15" customHeight="1">
      <c r="A47" s="22" t="s">
        <v>511</v>
      </c>
      <c r="B47" s="131" t="s">
        <v>326</v>
      </c>
      <c r="C47" s="282">
        <f>SUM(C44:C46)</f>
        <v>531708</v>
      </c>
      <c r="D47" s="282">
        <f>SUM(D44:D46)</f>
        <v>531708</v>
      </c>
      <c r="E47" s="282">
        <f>SUM(E44:E46)</f>
        <v>27918</v>
      </c>
    </row>
    <row r="48" spans="1:5" ht="15" customHeight="1">
      <c r="A48" s="59" t="s">
        <v>568</v>
      </c>
      <c r="B48" s="132"/>
      <c r="C48" s="285"/>
      <c r="D48" s="285"/>
      <c r="E48" s="285"/>
    </row>
    <row r="49" spans="1:5" ht="15" customHeight="1">
      <c r="A49" s="5" t="s">
        <v>270</v>
      </c>
      <c r="B49" s="133" t="s">
        <v>271</v>
      </c>
      <c r="C49" s="281"/>
      <c r="D49" s="281">
        <v>14659178</v>
      </c>
      <c r="E49" s="281">
        <v>14659178</v>
      </c>
    </row>
    <row r="50" spans="1:5" ht="15" customHeight="1">
      <c r="A50" s="5" t="s">
        <v>272</v>
      </c>
      <c r="B50" s="133" t="s">
        <v>273</v>
      </c>
      <c r="C50" s="281"/>
      <c r="D50" s="281"/>
      <c r="E50" s="281"/>
    </row>
    <row r="51" spans="1:5" ht="15" customHeight="1">
      <c r="A51" s="5" t="s">
        <v>468</v>
      </c>
      <c r="B51" s="133" t="s">
        <v>274</v>
      </c>
      <c r="C51" s="281"/>
      <c r="D51" s="281"/>
      <c r="E51" s="281"/>
    </row>
    <row r="52" spans="1:5" ht="15" customHeight="1">
      <c r="A52" s="5" t="s">
        <v>469</v>
      </c>
      <c r="B52" s="133" t="s">
        <v>275</v>
      </c>
      <c r="C52" s="281"/>
      <c r="D52" s="281"/>
      <c r="E52" s="281"/>
    </row>
    <row r="53" spans="1:5" ht="15" customHeight="1">
      <c r="A53" s="5" t="s">
        <v>470</v>
      </c>
      <c r="B53" s="133" t="s">
        <v>276</v>
      </c>
      <c r="C53" s="281">
        <v>28153988</v>
      </c>
      <c r="D53" s="281">
        <v>13494810</v>
      </c>
      <c r="E53" s="281">
        <v>0</v>
      </c>
    </row>
    <row r="54" spans="1:5" ht="15" customHeight="1">
      <c r="A54" s="22" t="s">
        <v>505</v>
      </c>
      <c r="B54" s="131" t="s">
        <v>277</v>
      </c>
      <c r="C54" s="282">
        <f>SUM(C49:C53)</f>
        <v>28153988</v>
      </c>
      <c r="D54" s="282">
        <f>SUM(D49:D53)</f>
        <v>28153988</v>
      </c>
      <c r="E54" s="282">
        <f>SUM(E49:E53)</f>
        <v>14659178</v>
      </c>
    </row>
    <row r="55" spans="1:5" ht="15" customHeight="1">
      <c r="A55" s="9" t="s">
        <v>487</v>
      </c>
      <c r="B55" s="133" t="s">
        <v>316</v>
      </c>
      <c r="C55" s="281"/>
      <c r="D55" s="281"/>
      <c r="E55" s="281"/>
    </row>
    <row r="56" spans="1:5" ht="15" customHeight="1">
      <c r="A56" s="9" t="s">
        <v>488</v>
      </c>
      <c r="B56" s="133" t="s">
        <v>317</v>
      </c>
      <c r="C56" s="281"/>
      <c r="D56" s="281">
        <v>0</v>
      </c>
      <c r="E56" s="281">
        <v>0</v>
      </c>
    </row>
    <row r="57" spans="1:5" ht="15" customHeight="1">
      <c r="A57" s="9" t="s">
        <v>318</v>
      </c>
      <c r="B57" s="133" t="s">
        <v>319</v>
      </c>
      <c r="C57" s="281"/>
      <c r="D57" s="281"/>
      <c r="E57" s="281">
        <v>0</v>
      </c>
    </row>
    <row r="58" spans="1:5" ht="15" customHeight="1">
      <c r="A58" s="9" t="s">
        <v>489</v>
      </c>
      <c r="B58" s="133" t="s">
        <v>320</v>
      </c>
      <c r="C58" s="281"/>
      <c r="D58" s="281"/>
      <c r="E58" s="281"/>
    </row>
    <row r="59" spans="1:5" ht="15" customHeight="1">
      <c r="A59" s="9" t="s">
        <v>321</v>
      </c>
      <c r="B59" s="133" t="s">
        <v>322</v>
      </c>
      <c r="C59" s="281"/>
      <c r="D59" s="281"/>
      <c r="E59" s="281"/>
    </row>
    <row r="60" spans="1:5" ht="15" customHeight="1">
      <c r="A60" s="22" t="s">
        <v>510</v>
      </c>
      <c r="B60" s="131" t="s">
        <v>323</v>
      </c>
      <c r="C60" s="282">
        <f>SUM(C55:C59)</f>
        <v>0</v>
      </c>
      <c r="D60" s="282">
        <f>SUM(D55:D59)</f>
        <v>0</v>
      </c>
      <c r="E60" s="282">
        <f>SUM(E55:E59)</f>
        <v>0</v>
      </c>
    </row>
    <row r="61" spans="1:5" ht="15" customHeight="1">
      <c r="A61" s="9" t="s">
        <v>327</v>
      </c>
      <c r="B61" s="133" t="s">
        <v>328</v>
      </c>
      <c r="C61" s="281"/>
      <c r="D61" s="281"/>
      <c r="E61" s="281"/>
    </row>
    <row r="62" spans="1:5" ht="15" customHeight="1">
      <c r="A62" s="5" t="s">
        <v>492</v>
      </c>
      <c r="B62" s="133" t="s">
        <v>737</v>
      </c>
      <c r="C62" s="281"/>
      <c r="D62" s="281"/>
      <c r="E62" s="281">
        <v>416680</v>
      </c>
    </row>
    <row r="63" spans="1:5" ht="15" customHeight="1">
      <c r="A63" s="9" t="s">
        <v>493</v>
      </c>
      <c r="B63" s="133" t="s">
        <v>773</v>
      </c>
      <c r="C63" s="281"/>
      <c r="D63" s="281"/>
      <c r="E63" s="281"/>
    </row>
    <row r="64" spans="1:5" ht="15" customHeight="1">
      <c r="A64" s="22" t="s">
        <v>513</v>
      </c>
      <c r="B64" s="131" t="s">
        <v>330</v>
      </c>
      <c r="C64" s="281">
        <f>SUM(C61:C63)</f>
        <v>0</v>
      </c>
      <c r="D64" s="281">
        <f>SUM(D61:D63)</f>
        <v>0</v>
      </c>
      <c r="E64" s="281">
        <f>SUM(E61:E63)</f>
        <v>416680</v>
      </c>
    </row>
    <row r="65" spans="1:5" ht="15" customHeight="1">
      <c r="A65" s="59" t="s">
        <v>567</v>
      </c>
      <c r="B65" s="132"/>
      <c r="C65" s="285"/>
      <c r="D65" s="285"/>
      <c r="E65" s="285"/>
    </row>
    <row r="66" spans="1:5" ht="15.75">
      <c r="A66" s="61" t="s">
        <v>512</v>
      </c>
      <c r="B66" s="134" t="s">
        <v>331</v>
      </c>
      <c r="C66" s="286">
        <f>SUM(C18+C32+C43+C47+C54+C60+C64)</f>
        <v>51704437</v>
      </c>
      <c r="D66" s="286">
        <f>SUM(D18+D32+D43+D47+D54+D60+D64)</f>
        <v>52210230</v>
      </c>
      <c r="E66" s="286">
        <f>E18+E32+E43+E47+E54+E60+E64</f>
        <v>54089636</v>
      </c>
    </row>
    <row r="67" spans="1:5" ht="15.75">
      <c r="A67" s="62" t="s">
        <v>598</v>
      </c>
      <c r="B67" s="135"/>
      <c r="C67" s="287">
        <f>C18+C32+C43+C47</f>
        <v>23550449</v>
      </c>
      <c r="D67" s="287">
        <f t="shared" ref="D67:E67" si="0">D18+D32+D43+D47</f>
        <v>24056242</v>
      </c>
      <c r="E67" s="287">
        <f t="shared" si="0"/>
        <v>39013778</v>
      </c>
    </row>
    <row r="68" spans="1:5" ht="15.75">
      <c r="A68" s="62" t="s">
        <v>599</v>
      </c>
      <c r="B68" s="135"/>
      <c r="C68" s="287">
        <f>C54+C60+C64</f>
        <v>28153988</v>
      </c>
      <c r="D68" s="287">
        <f t="shared" ref="D68:E68" si="1">D54+D60+D64</f>
        <v>28153988</v>
      </c>
      <c r="E68" s="287">
        <f t="shared" si="1"/>
        <v>15075858</v>
      </c>
    </row>
    <row r="69" spans="1:5">
      <c r="A69" s="21" t="s">
        <v>494</v>
      </c>
      <c r="B69" s="44" t="s">
        <v>332</v>
      </c>
      <c r="C69" s="281"/>
      <c r="D69" s="281"/>
      <c r="E69" s="281"/>
    </row>
    <row r="70" spans="1:5">
      <c r="A70" s="9" t="s">
        <v>333</v>
      </c>
      <c r="B70" s="44" t="s">
        <v>334</v>
      </c>
      <c r="C70" s="281"/>
      <c r="D70" s="281"/>
      <c r="E70" s="281"/>
    </row>
    <row r="71" spans="1:5">
      <c r="A71" s="21" t="s">
        <v>495</v>
      </c>
      <c r="B71" s="44" t="s">
        <v>335</v>
      </c>
      <c r="C71" s="281"/>
      <c r="D71" s="281"/>
      <c r="E71" s="281"/>
    </row>
    <row r="72" spans="1:5">
      <c r="A72" s="11" t="s">
        <v>514</v>
      </c>
      <c r="B72" s="99" t="s">
        <v>336</v>
      </c>
      <c r="C72" s="281"/>
      <c r="D72" s="281"/>
      <c r="E72" s="281"/>
    </row>
    <row r="73" spans="1:5">
      <c r="A73" s="9" t="s">
        <v>496</v>
      </c>
      <c r="B73" s="44" t="s">
        <v>337</v>
      </c>
      <c r="C73" s="281"/>
      <c r="D73" s="281"/>
      <c r="E73" s="281"/>
    </row>
    <row r="74" spans="1:5">
      <c r="A74" s="21" t="s">
        <v>338</v>
      </c>
      <c r="B74" s="44" t="s">
        <v>339</v>
      </c>
      <c r="C74" s="281"/>
      <c r="D74" s="281"/>
      <c r="E74" s="281"/>
    </row>
    <row r="75" spans="1:5">
      <c r="A75" s="9" t="s">
        <v>497</v>
      </c>
      <c r="B75" s="44" t="s">
        <v>340</v>
      </c>
      <c r="C75" s="281"/>
      <c r="D75" s="281"/>
      <c r="E75" s="281"/>
    </row>
    <row r="76" spans="1:5">
      <c r="A76" s="21" t="s">
        <v>341</v>
      </c>
      <c r="B76" s="44" t="s">
        <v>342</v>
      </c>
      <c r="C76" s="281"/>
      <c r="D76" s="281"/>
      <c r="E76" s="281"/>
    </row>
    <row r="77" spans="1:5">
      <c r="A77" s="10" t="s">
        <v>515</v>
      </c>
      <c r="B77" s="99" t="s">
        <v>343</v>
      </c>
      <c r="C77" s="281"/>
      <c r="D77" s="281"/>
      <c r="E77" s="281"/>
    </row>
    <row r="78" spans="1:5">
      <c r="A78" s="5" t="s">
        <v>596</v>
      </c>
      <c r="B78" s="44" t="s">
        <v>344</v>
      </c>
      <c r="C78" s="281">
        <v>15935072</v>
      </c>
      <c r="D78" s="281">
        <v>16016561</v>
      </c>
      <c r="E78" s="281">
        <v>16016561</v>
      </c>
    </row>
    <row r="79" spans="1:5">
      <c r="A79" s="5" t="s">
        <v>597</v>
      </c>
      <c r="B79" s="44" t="s">
        <v>344</v>
      </c>
      <c r="C79" s="281"/>
      <c r="D79" s="281"/>
      <c r="E79" s="281"/>
    </row>
    <row r="80" spans="1:5">
      <c r="A80" s="5" t="s">
        <v>594</v>
      </c>
      <c r="B80" s="44" t="s">
        <v>345</v>
      </c>
      <c r="C80" s="281"/>
      <c r="D80" s="281"/>
      <c r="E80" s="281"/>
    </row>
    <row r="81" spans="1:5">
      <c r="A81" s="5" t="s">
        <v>595</v>
      </c>
      <c r="B81" s="44" t="s">
        <v>345</v>
      </c>
      <c r="C81" s="281"/>
      <c r="D81" s="281"/>
      <c r="E81" s="281"/>
    </row>
    <row r="82" spans="1:5">
      <c r="A82" s="6" t="s">
        <v>516</v>
      </c>
      <c r="B82" s="99" t="s">
        <v>346</v>
      </c>
      <c r="C82" s="288">
        <f>SUM(C78:C81)</f>
        <v>15935072</v>
      </c>
      <c r="D82" s="282">
        <f>SUM(D78:D81)</f>
        <v>16016561</v>
      </c>
      <c r="E82" s="282">
        <f>SUM(E78:E81)</f>
        <v>16016561</v>
      </c>
    </row>
    <row r="83" spans="1:5">
      <c r="A83" s="21" t="s">
        <v>347</v>
      </c>
      <c r="B83" s="44" t="s">
        <v>348</v>
      </c>
      <c r="C83" s="281"/>
      <c r="D83" s="281">
        <v>718948</v>
      </c>
      <c r="E83" s="281">
        <v>718948</v>
      </c>
    </row>
    <row r="84" spans="1:5">
      <c r="A84" s="21" t="s">
        <v>349</v>
      </c>
      <c r="B84" s="44" t="s">
        <v>350</v>
      </c>
      <c r="C84" s="289"/>
      <c r="D84" s="281"/>
      <c r="E84" s="281"/>
    </row>
    <row r="85" spans="1:5">
      <c r="A85" s="21" t="s">
        <v>351</v>
      </c>
      <c r="B85" s="44" t="s">
        <v>352</v>
      </c>
      <c r="C85" s="289"/>
      <c r="D85" s="281"/>
      <c r="E85" s="281"/>
    </row>
    <row r="86" spans="1:5">
      <c r="A86" s="21" t="s">
        <v>353</v>
      </c>
      <c r="B86" s="44" t="s">
        <v>354</v>
      </c>
      <c r="C86" s="289"/>
      <c r="D86" s="281"/>
      <c r="E86" s="281"/>
    </row>
    <row r="87" spans="1:5">
      <c r="A87" s="9" t="s">
        <v>498</v>
      </c>
      <c r="B87" s="44" t="s">
        <v>355</v>
      </c>
      <c r="C87" s="289"/>
      <c r="D87" s="281"/>
      <c r="E87" s="281"/>
    </row>
    <row r="88" spans="1:5">
      <c r="A88" s="11" t="s">
        <v>517</v>
      </c>
      <c r="B88" s="99" t="s">
        <v>357</v>
      </c>
      <c r="C88" s="290">
        <f>SUM(C72+C77+C82+C83+C84+C85+C86+C87)</f>
        <v>15935072</v>
      </c>
      <c r="D88" s="282">
        <f>SUM(D72+D77+D82+D83+D84+D85+D86+D87)</f>
        <v>16735509</v>
      </c>
      <c r="E88" s="282">
        <f>SUM(E72+E77+E82+E83+E84+E85+E86+E87)</f>
        <v>16735509</v>
      </c>
    </row>
    <row r="89" spans="1:5">
      <c r="A89" s="9" t="s">
        <v>358</v>
      </c>
      <c r="B89" s="44" t="s">
        <v>359</v>
      </c>
      <c r="C89" s="289"/>
      <c r="D89" s="281"/>
      <c r="E89" s="281"/>
    </row>
    <row r="90" spans="1:5">
      <c r="A90" s="9" t="s">
        <v>360</v>
      </c>
      <c r="B90" s="44" t="s">
        <v>361</v>
      </c>
      <c r="C90" s="289"/>
      <c r="D90" s="281"/>
      <c r="E90" s="281"/>
    </row>
    <row r="91" spans="1:5">
      <c r="A91" s="21" t="s">
        <v>362</v>
      </c>
      <c r="B91" s="44" t="s">
        <v>363</v>
      </c>
      <c r="C91" s="289"/>
      <c r="D91" s="281"/>
      <c r="E91" s="281"/>
    </row>
    <row r="92" spans="1:5">
      <c r="A92" s="21" t="s">
        <v>499</v>
      </c>
      <c r="B92" s="44" t="s">
        <v>364</v>
      </c>
      <c r="C92" s="289"/>
      <c r="D92" s="281"/>
      <c r="E92" s="281"/>
    </row>
    <row r="93" spans="1:5">
      <c r="A93" s="10" t="s">
        <v>518</v>
      </c>
      <c r="B93" s="99" t="s">
        <v>365</v>
      </c>
      <c r="C93" s="289"/>
      <c r="D93" s="281"/>
      <c r="E93" s="281"/>
    </row>
    <row r="94" spans="1:5">
      <c r="A94" s="11" t="s">
        <v>366</v>
      </c>
      <c r="B94" s="99" t="s">
        <v>367</v>
      </c>
      <c r="C94" s="289"/>
      <c r="D94" s="281"/>
      <c r="E94" s="281"/>
    </row>
    <row r="95" spans="1:5" ht="15.75">
      <c r="A95" s="60" t="s">
        <v>519</v>
      </c>
      <c r="B95" s="100" t="s">
        <v>368</v>
      </c>
      <c r="C95" s="291">
        <f>SUM(C88+C93+C94)</f>
        <v>15935072</v>
      </c>
      <c r="D95" s="286">
        <f>SUM(D88+D93+D94)</f>
        <v>16735509</v>
      </c>
      <c r="E95" s="286">
        <f>SUM(E88+E93+E94)</f>
        <v>16735509</v>
      </c>
    </row>
    <row r="96" spans="1:5" ht="15.75">
      <c r="A96" s="63" t="s">
        <v>501</v>
      </c>
      <c r="B96" s="130"/>
      <c r="C96" s="292">
        <f>SUM(C66+C95)</f>
        <v>67639509</v>
      </c>
      <c r="D96" s="293">
        <f>SUM(D66+D95)</f>
        <v>68945739</v>
      </c>
      <c r="E96" s="293">
        <f>SUM(E66+E95)</f>
        <v>70825145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N97"/>
  <sheetViews>
    <sheetView workbookViewId="0">
      <selection activeCell="A38" sqref="A38"/>
    </sheetView>
  </sheetViews>
  <sheetFormatPr defaultRowHeight="15"/>
  <cols>
    <col min="1" max="1" width="92.5703125" customWidth="1"/>
    <col min="3" max="5" width="19" bestFit="1" customWidth="1"/>
    <col min="6" max="7" width="10.7109375" customWidth="1"/>
    <col min="8" max="8" width="10.28515625" customWidth="1"/>
    <col min="10" max="10" width="12.28515625" customWidth="1"/>
    <col min="11" max="11" width="10.85546875" customWidth="1"/>
    <col min="12" max="14" width="19" bestFit="1" customWidth="1"/>
  </cols>
  <sheetData>
    <row r="1" spans="1:14">
      <c r="A1" s="400" t="s">
        <v>789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</row>
    <row r="2" spans="1:14" ht="24" customHeight="1">
      <c r="A2" s="396" t="s">
        <v>736</v>
      </c>
      <c r="B2" s="397"/>
      <c r="C2" s="397"/>
      <c r="D2" s="397"/>
      <c r="E2" s="397"/>
      <c r="F2" s="407"/>
      <c r="G2" s="408"/>
      <c r="H2" s="408"/>
      <c r="I2" s="408"/>
      <c r="J2" s="408"/>
      <c r="K2" s="408"/>
      <c r="L2" s="408"/>
      <c r="M2" s="408"/>
      <c r="N2" s="408"/>
    </row>
    <row r="3" spans="1:14" ht="24" customHeight="1">
      <c r="A3" s="398" t="s">
        <v>774</v>
      </c>
      <c r="B3" s="399"/>
      <c r="C3" s="399"/>
      <c r="D3" s="399"/>
      <c r="E3" s="399"/>
      <c r="F3" s="407"/>
      <c r="G3" s="408"/>
      <c r="H3" s="408"/>
      <c r="I3" s="408"/>
      <c r="J3" s="408"/>
      <c r="K3" s="408"/>
      <c r="L3" s="408"/>
      <c r="M3" s="408"/>
      <c r="N3" s="408"/>
    </row>
    <row r="4" spans="1:14" ht="18">
      <c r="A4" s="25"/>
    </row>
    <row r="5" spans="1:14" ht="30" customHeight="1">
      <c r="A5" s="409" t="s">
        <v>70</v>
      </c>
      <c r="B5" s="411" t="s">
        <v>71</v>
      </c>
      <c r="C5" s="401" t="s">
        <v>569</v>
      </c>
      <c r="D5" s="402"/>
      <c r="E5" s="403"/>
      <c r="F5" s="413" t="s">
        <v>570</v>
      </c>
      <c r="G5" s="402"/>
      <c r="H5" s="414"/>
      <c r="I5" s="401" t="s">
        <v>571</v>
      </c>
      <c r="J5" s="402"/>
      <c r="K5" s="403"/>
      <c r="L5" s="404" t="s">
        <v>627</v>
      </c>
      <c r="M5" s="405"/>
      <c r="N5" s="406"/>
    </row>
    <row r="6" spans="1:14" ht="26.25">
      <c r="A6" s="410"/>
      <c r="B6" s="412"/>
      <c r="C6" s="85" t="s">
        <v>629</v>
      </c>
      <c r="D6" s="3" t="s">
        <v>650</v>
      </c>
      <c r="E6" s="86" t="s">
        <v>651</v>
      </c>
      <c r="F6" s="84" t="s">
        <v>629</v>
      </c>
      <c r="G6" s="3" t="s">
        <v>650</v>
      </c>
      <c r="H6" s="88" t="s">
        <v>651</v>
      </c>
      <c r="I6" s="85" t="s">
        <v>629</v>
      </c>
      <c r="J6" s="3" t="s">
        <v>650</v>
      </c>
      <c r="K6" s="86" t="s">
        <v>651</v>
      </c>
      <c r="L6" s="85" t="s">
        <v>629</v>
      </c>
      <c r="M6" s="3" t="s">
        <v>650</v>
      </c>
      <c r="N6" s="86" t="s">
        <v>651</v>
      </c>
    </row>
    <row r="7" spans="1:14" ht="15" customHeight="1">
      <c r="A7" s="106" t="s">
        <v>249</v>
      </c>
      <c r="B7" s="223" t="s">
        <v>250</v>
      </c>
      <c r="C7" s="294">
        <f>SUM('2A. melléklet'!C6)</f>
        <v>10917211</v>
      </c>
      <c r="D7" s="294">
        <f>SUM('2A. melléklet'!D6)</f>
        <v>10917211</v>
      </c>
      <c r="E7" s="294">
        <f>SUM('2A. melléklet'!E6)</f>
        <v>10917211</v>
      </c>
      <c r="F7" s="295"/>
      <c r="G7" s="296"/>
      <c r="H7" s="297"/>
      <c r="I7" s="298"/>
      <c r="J7" s="296"/>
      <c r="K7" s="299"/>
      <c r="L7" s="294">
        <f>SUM(C7+F7+I7)</f>
        <v>10917211</v>
      </c>
      <c r="M7" s="274">
        <f>SUM(D7+G7+J7)</f>
        <v>10917211</v>
      </c>
      <c r="N7" s="300">
        <f>SUM(E7+H7+K7)</f>
        <v>10917211</v>
      </c>
    </row>
    <row r="8" spans="1:14" ht="15" customHeight="1">
      <c r="A8" s="107" t="s">
        <v>251</v>
      </c>
      <c r="B8" s="223" t="s">
        <v>252</v>
      </c>
      <c r="C8" s="294">
        <f>SUM('2A. melléklet'!C7)</f>
        <v>0</v>
      </c>
      <c r="D8" s="294">
        <f>SUM('2A. melléklet'!D7)</f>
        <v>0</v>
      </c>
      <c r="E8" s="294">
        <f>SUM('2A. melléklet'!E7)</f>
        <v>0</v>
      </c>
      <c r="F8" s="295"/>
      <c r="G8" s="296"/>
      <c r="H8" s="297"/>
      <c r="I8" s="298"/>
      <c r="J8" s="296"/>
      <c r="K8" s="299"/>
      <c r="L8" s="294"/>
      <c r="M8" s="274"/>
      <c r="N8" s="300"/>
    </row>
    <row r="9" spans="1:14" ht="15" customHeight="1">
      <c r="A9" s="107" t="s">
        <v>253</v>
      </c>
      <c r="B9" s="223" t="s">
        <v>254</v>
      </c>
      <c r="C9" s="294">
        <f>SUM('2A. melléklet'!C8)</f>
        <v>4680000</v>
      </c>
      <c r="D9" s="294">
        <f>SUM('2A. melléklet'!D8)</f>
        <v>4765793</v>
      </c>
      <c r="E9" s="294">
        <f>SUM('2A. melléklet'!E8)</f>
        <v>4765793</v>
      </c>
      <c r="F9" s="295"/>
      <c r="G9" s="296"/>
      <c r="H9" s="297"/>
      <c r="I9" s="298"/>
      <c r="J9" s="296"/>
      <c r="K9" s="299"/>
      <c r="L9" s="294">
        <f t="shared" ref="L9:L68" si="0">SUM(C9+F9+I9)</f>
        <v>4680000</v>
      </c>
      <c r="M9" s="274">
        <f t="shared" ref="M9:M69" si="1">SUM(D9+G9+J9)</f>
        <v>4765793</v>
      </c>
      <c r="N9" s="300">
        <f t="shared" ref="N9:N69" si="2">SUM(E9+H9+K9)</f>
        <v>4765793</v>
      </c>
    </row>
    <row r="10" spans="1:14" ht="15" customHeight="1">
      <c r="A10" s="107" t="s">
        <v>255</v>
      </c>
      <c r="B10" s="223" t="s">
        <v>256</v>
      </c>
      <c r="C10" s="294">
        <f>SUM('2A. melléklet'!C9)</f>
        <v>1800000</v>
      </c>
      <c r="D10" s="294">
        <f>SUM('2A. melléklet'!D9)</f>
        <v>1800000</v>
      </c>
      <c r="E10" s="294">
        <f>SUM('2A. melléklet'!E9)</f>
        <v>1800000</v>
      </c>
      <c r="F10" s="295"/>
      <c r="G10" s="296"/>
      <c r="H10" s="297"/>
      <c r="I10" s="298"/>
      <c r="J10" s="296"/>
      <c r="K10" s="299"/>
      <c r="L10" s="294">
        <f t="shared" si="0"/>
        <v>1800000</v>
      </c>
      <c r="M10" s="274">
        <f t="shared" si="1"/>
        <v>1800000</v>
      </c>
      <c r="N10" s="300">
        <f t="shared" si="2"/>
        <v>1800000</v>
      </c>
    </row>
    <row r="11" spans="1:14" ht="15" customHeight="1">
      <c r="A11" s="107" t="s">
        <v>257</v>
      </c>
      <c r="B11" s="223" t="s">
        <v>258</v>
      </c>
      <c r="C11" s="294">
        <f>SUM('2A. melléklet'!C10)</f>
        <v>0</v>
      </c>
      <c r="D11" s="294">
        <f>SUM('2A. melléklet'!D10)</f>
        <v>420000</v>
      </c>
      <c r="E11" s="294">
        <f>SUM('2A. melléklet'!E10)</f>
        <v>420000</v>
      </c>
      <c r="F11" s="295"/>
      <c r="G11" s="296"/>
      <c r="H11" s="297"/>
      <c r="I11" s="298"/>
      <c r="J11" s="296"/>
      <c r="K11" s="299"/>
      <c r="L11" s="294"/>
      <c r="M11" s="274">
        <f t="shared" si="1"/>
        <v>420000</v>
      </c>
      <c r="N11" s="300">
        <f t="shared" si="2"/>
        <v>420000</v>
      </c>
    </row>
    <row r="12" spans="1:14" ht="15" customHeight="1">
      <c r="A12" s="107" t="s">
        <v>259</v>
      </c>
      <c r="B12" s="223" t="s">
        <v>260</v>
      </c>
      <c r="C12" s="294">
        <f>SUM('2A. melléklet'!C11)</f>
        <v>0</v>
      </c>
      <c r="D12" s="294">
        <f>SUM('2A. melléklet'!D11)</f>
        <v>0</v>
      </c>
      <c r="E12" s="294">
        <f>SUM('2A. melléklet'!E11)</f>
        <v>0</v>
      </c>
      <c r="F12" s="295"/>
      <c r="G12" s="296"/>
      <c r="H12" s="297"/>
      <c r="I12" s="298"/>
      <c r="J12" s="296"/>
      <c r="K12" s="299"/>
      <c r="L12" s="294"/>
      <c r="M12" s="274"/>
      <c r="N12" s="300"/>
    </row>
    <row r="13" spans="1:14" ht="15" customHeight="1">
      <c r="A13" s="109" t="s">
        <v>503</v>
      </c>
      <c r="B13" s="224" t="s">
        <v>261</v>
      </c>
      <c r="C13" s="301">
        <f>SUM(C7:C12)</f>
        <v>17397211</v>
      </c>
      <c r="D13" s="301">
        <f t="shared" ref="D13:E13" si="3">SUM(D7:D12)</f>
        <v>17903004</v>
      </c>
      <c r="E13" s="301">
        <f t="shared" si="3"/>
        <v>17903004</v>
      </c>
      <c r="F13" s="295"/>
      <c r="G13" s="296"/>
      <c r="H13" s="297"/>
      <c r="I13" s="298"/>
      <c r="J13" s="296"/>
      <c r="K13" s="299"/>
      <c r="L13" s="301">
        <f t="shared" si="0"/>
        <v>17397211</v>
      </c>
      <c r="M13" s="275">
        <f t="shared" si="1"/>
        <v>17903004</v>
      </c>
      <c r="N13" s="302">
        <f t="shared" si="2"/>
        <v>17903004</v>
      </c>
    </row>
    <row r="14" spans="1:14" ht="15" customHeight="1">
      <c r="A14" s="107" t="s">
        <v>262</v>
      </c>
      <c r="B14" s="223" t="s">
        <v>263</v>
      </c>
      <c r="C14" s="294">
        <f>SUM('2A. melléklet'!C13)</f>
        <v>0</v>
      </c>
      <c r="D14" s="294">
        <f>SUM('2A. melléklet'!D13)</f>
        <v>0</v>
      </c>
      <c r="E14" s="294">
        <f>SUM('2A. melléklet'!E13)</f>
        <v>0</v>
      </c>
      <c r="F14" s="295"/>
      <c r="G14" s="296"/>
      <c r="H14" s="297"/>
      <c r="I14" s="298"/>
      <c r="J14" s="296"/>
      <c r="K14" s="299"/>
      <c r="L14" s="294"/>
      <c r="M14" s="274"/>
      <c r="N14" s="300"/>
    </row>
    <row r="15" spans="1:14" ht="15" customHeight="1">
      <c r="A15" s="107" t="s">
        <v>264</v>
      </c>
      <c r="B15" s="223" t="s">
        <v>265</v>
      </c>
      <c r="C15" s="294">
        <f>SUM('2A. melléklet'!C14)</f>
        <v>0</v>
      </c>
      <c r="D15" s="294">
        <f>SUM('2A. melléklet'!D14)</f>
        <v>0</v>
      </c>
      <c r="E15" s="294">
        <f>SUM('2A. melléklet'!E14)</f>
        <v>0</v>
      </c>
      <c r="F15" s="295"/>
      <c r="G15" s="296"/>
      <c r="H15" s="297"/>
      <c r="I15" s="298"/>
      <c r="J15" s="296"/>
      <c r="K15" s="299"/>
      <c r="L15" s="294"/>
      <c r="M15" s="274"/>
      <c r="N15" s="300"/>
    </row>
    <row r="16" spans="1:14" ht="15" customHeight="1">
      <c r="A16" s="107" t="s">
        <v>465</v>
      </c>
      <c r="B16" s="223" t="s">
        <v>266</v>
      </c>
      <c r="C16" s="294">
        <f>SUM('2A. melléklet'!C15)</f>
        <v>0</v>
      </c>
      <c r="D16" s="294">
        <f>SUM('2A. melléklet'!D15)</f>
        <v>0</v>
      </c>
      <c r="E16" s="294">
        <f>SUM('2A. melléklet'!E15)</f>
        <v>0</v>
      </c>
      <c r="F16" s="295"/>
      <c r="G16" s="296"/>
      <c r="H16" s="297"/>
      <c r="I16" s="298"/>
      <c r="J16" s="296"/>
      <c r="K16" s="299"/>
      <c r="L16" s="294"/>
      <c r="M16" s="274"/>
      <c r="N16" s="300"/>
    </row>
    <row r="17" spans="1:14" ht="15" customHeight="1">
      <c r="A17" s="107" t="s">
        <v>466</v>
      </c>
      <c r="B17" s="223" t="s">
        <v>267</v>
      </c>
      <c r="C17" s="294">
        <f>SUM('2A. melléklet'!C16)</f>
        <v>0</v>
      </c>
      <c r="D17" s="294">
        <f>SUM('2A. melléklet'!D16)</f>
        <v>0</v>
      </c>
      <c r="E17" s="294">
        <f>SUM('2A. melléklet'!E16)</f>
        <v>0</v>
      </c>
      <c r="F17" s="295"/>
      <c r="G17" s="296"/>
      <c r="H17" s="297"/>
      <c r="I17" s="298"/>
      <c r="J17" s="296"/>
      <c r="K17" s="299"/>
      <c r="L17" s="294"/>
      <c r="M17" s="274"/>
      <c r="N17" s="300"/>
    </row>
    <row r="18" spans="1:14" ht="15" customHeight="1">
      <c r="A18" s="107" t="s">
        <v>467</v>
      </c>
      <c r="B18" s="223" t="s">
        <v>268</v>
      </c>
      <c r="C18" s="294">
        <f>SUM('2A. melléklet'!C17)</f>
        <v>81530</v>
      </c>
      <c r="D18" s="294">
        <f>SUM('2A. melléklet'!D17)</f>
        <v>81530</v>
      </c>
      <c r="E18" s="294">
        <f>SUM('2A. melléklet'!E17)</f>
        <v>16069848</v>
      </c>
      <c r="F18" s="295"/>
      <c r="G18" s="296"/>
      <c r="H18" s="297"/>
      <c r="I18" s="298"/>
      <c r="J18" s="296"/>
      <c r="K18" s="299"/>
      <c r="L18" s="294">
        <f t="shared" si="0"/>
        <v>81530</v>
      </c>
      <c r="M18" s="274">
        <f t="shared" si="1"/>
        <v>81530</v>
      </c>
      <c r="N18" s="300">
        <f t="shared" si="2"/>
        <v>16069848</v>
      </c>
    </row>
    <row r="19" spans="1:14" ht="15" customHeight="1">
      <c r="A19" s="98" t="s">
        <v>504</v>
      </c>
      <c r="B19" s="225" t="s">
        <v>269</v>
      </c>
      <c r="C19" s="301">
        <f>SUM(C13+C18)</f>
        <v>17478741</v>
      </c>
      <c r="D19" s="301">
        <f t="shared" ref="D19:E19" si="4">SUM(D13+D18)</f>
        <v>17984534</v>
      </c>
      <c r="E19" s="301">
        <f t="shared" si="4"/>
        <v>33972852</v>
      </c>
      <c r="F19" s="295"/>
      <c r="G19" s="296"/>
      <c r="H19" s="297"/>
      <c r="I19" s="298"/>
      <c r="J19" s="296"/>
      <c r="K19" s="299"/>
      <c r="L19" s="301">
        <f t="shared" si="0"/>
        <v>17478741</v>
      </c>
      <c r="M19" s="275">
        <f t="shared" si="1"/>
        <v>17984534</v>
      </c>
      <c r="N19" s="302">
        <f t="shared" si="2"/>
        <v>33972852</v>
      </c>
    </row>
    <row r="20" spans="1:14" ht="15" customHeight="1">
      <c r="A20" s="107" t="s">
        <v>471</v>
      </c>
      <c r="B20" s="223" t="s">
        <v>278</v>
      </c>
      <c r="C20" s="294">
        <f>SUM('2A. melléklet'!C19)</f>
        <v>0</v>
      </c>
      <c r="D20" s="294">
        <f>SUM('2A. melléklet'!D19)</f>
        <v>0</v>
      </c>
      <c r="E20" s="294">
        <f>SUM('2A. melléklet'!E19)</f>
        <v>0</v>
      </c>
      <c r="F20" s="295"/>
      <c r="G20" s="296"/>
      <c r="H20" s="297"/>
      <c r="I20" s="298"/>
      <c r="J20" s="296"/>
      <c r="K20" s="299"/>
      <c r="L20" s="294"/>
      <c r="M20" s="274"/>
      <c r="N20" s="300"/>
    </row>
    <row r="21" spans="1:14" ht="15" customHeight="1">
      <c r="A21" s="107" t="s">
        <v>472</v>
      </c>
      <c r="B21" s="223" t="s">
        <v>279</v>
      </c>
      <c r="C21" s="294">
        <f>SUM('2A. melléklet'!C20)</f>
        <v>0</v>
      </c>
      <c r="D21" s="294">
        <f>SUM('2A. melléklet'!D20)</f>
        <v>0</v>
      </c>
      <c r="E21" s="294">
        <f>SUM('2A. melléklet'!E20)</f>
        <v>0</v>
      </c>
      <c r="F21" s="295"/>
      <c r="G21" s="296"/>
      <c r="H21" s="297"/>
      <c r="I21" s="298"/>
      <c r="J21" s="296"/>
      <c r="K21" s="299"/>
      <c r="L21" s="294"/>
      <c r="M21" s="274"/>
      <c r="N21" s="300"/>
    </row>
    <row r="22" spans="1:14" ht="15" customHeight="1">
      <c r="A22" s="109" t="s">
        <v>506</v>
      </c>
      <c r="B22" s="224" t="s">
        <v>280</v>
      </c>
      <c r="C22" s="294"/>
      <c r="D22" s="274"/>
      <c r="E22" s="300"/>
      <c r="F22" s="295"/>
      <c r="G22" s="296"/>
      <c r="H22" s="297"/>
      <c r="I22" s="298"/>
      <c r="J22" s="296"/>
      <c r="K22" s="299"/>
      <c r="L22" s="294"/>
      <c r="M22" s="274"/>
      <c r="N22" s="300"/>
    </row>
    <row r="23" spans="1:14" ht="15" customHeight="1">
      <c r="A23" s="107" t="s">
        <v>473</v>
      </c>
      <c r="B23" s="223" t="s">
        <v>281</v>
      </c>
      <c r="C23" s="294">
        <f>SUM('2A. melléklet'!C22)</f>
        <v>0</v>
      </c>
      <c r="D23" s="294">
        <f>SUM('2A. melléklet'!D22)</f>
        <v>0</v>
      </c>
      <c r="E23" s="294">
        <f>SUM('2A. melléklet'!E22)</f>
        <v>0</v>
      </c>
      <c r="F23" s="295"/>
      <c r="G23" s="296"/>
      <c r="H23" s="297"/>
      <c r="I23" s="298"/>
      <c r="J23" s="296"/>
      <c r="K23" s="299"/>
      <c r="L23" s="294"/>
      <c r="M23" s="274"/>
      <c r="N23" s="300"/>
    </row>
    <row r="24" spans="1:14" ht="15" customHeight="1">
      <c r="A24" s="107" t="s">
        <v>474</v>
      </c>
      <c r="B24" s="223" t="s">
        <v>282</v>
      </c>
      <c r="C24" s="294">
        <f>SUM('2A. melléklet'!C23)</f>
        <v>0</v>
      </c>
      <c r="D24" s="294">
        <f>SUM('2A. melléklet'!D23)</f>
        <v>0</v>
      </c>
      <c r="E24" s="294">
        <f>SUM('2A. melléklet'!E23)</f>
        <v>0</v>
      </c>
      <c r="F24" s="295"/>
      <c r="G24" s="296"/>
      <c r="H24" s="297"/>
      <c r="I24" s="298"/>
      <c r="J24" s="296"/>
      <c r="K24" s="299"/>
      <c r="L24" s="294"/>
      <c r="M24" s="274"/>
      <c r="N24" s="300"/>
    </row>
    <row r="25" spans="1:14" ht="15" customHeight="1">
      <c r="A25" s="107" t="s">
        <v>475</v>
      </c>
      <c r="B25" s="223" t="s">
        <v>283</v>
      </c>
      <c r="C25" s="294">
        <f>SUM('2A. melléklet'!C24)</f>
        <v>240000</v>
      </c>
      <c r="D25" s="294">
        <f>SUM('2A. melléklet'!D24)</f>
        <v>240000</v>
      </c>
      <c r="E25" s="294">
        <f>SUM('2A. melléklet'!E24)</f>
        <v>273889</v>
      </c>
      <c r="F25" s="295"/>
      <c r="G25" s="296"/>
      <c r="H25" s="297"/>
      <c r="I25" s="298"/>
      <c r="J25" s="296"/>
      <c r="K25" s="299"/>
      <c r="L25" s="294">
        <f t="shared" si="0"/>
        <v>240000</v>
      </c>
      <c r="M25" s="274">
        <f t="shared" si="1"/>
        <v>240000</v>
      </c>
      <c r="N25" s="300">
        <f t="shared" si="2"/>
        <v>273889</v>
      </c>
    </row>
    <row r="26" spans="1:14" ht="15" customHeight="1">
      <c r="A26" s="107" t="s">
        <v>476</v>
      </c>
      <c r="B26" s="223" t="s">
        <v>284</v>
      </c>
      <c r="C26" s="294">
        <f>SUM('2A. melléklet'!C25)</f>
        <v>4650000</v>
      </c>
      <c r="D26" s="294">
        <f>SUM('2A. melléklet'!D25)</f>
        <v>4650000</v>
      </c>
      <c r="E26" s="294">
        <f>SUM('2A. melléklet'!E25)</f>
        <v>3264911</v>
      </c>
      <c r="F26" s="295"/>
      <c r="G26" s="296"/>
      <c r="H26" s="297"/>
      <c r="I26" s="298"/>
      <c r="J26" s="296"/>
      <c r="K26" s="299"/>
      <c r="L26" s="294">
        <f t="shared" si="0"/>
        <v>4650000</v>
      </c>
      <c r="M26" s="274">
        <f t="shared" si="1"/>
        <v>4650000</v>
      </c>
      <c r="N26" s="300">
        <f t="shared" si="2"/>
        <v>3264911</v>
      </c>
    </row>
    <row r="27" spans="1:14" ht="15" customHeight="1">
      <c r="A27" s="107" t="s">
        <v>477</v>
      </c>
      <c r="B27" s="223" t="s">
        <v>287</v>
      </c>
      <c r="C27" s="294">
        <f>SUM('2A. melléklet'!C26)</f>
        <v>0</v>
      </c>
      <c r="D27" s="294">
        <f>SUM('2A. melléklet'!D26)</f>
        <v>0</v>
      </c>
      <c r="E27" s="294">
        <f>SUM('2A. melléklet'!E26)</f>
        <v>0</v>
      </c>
      <c r="F27" s="295"/>
      <c r="G27" s="296"/>
      <c r="H27" s="297"/>
      <c r="I27" s="298"/>
      <c r="J27" s="296"/>
      <c r="K27" s="299"/>
      <c r="L27" s="294"/>
      <c r="M27" s="274"/>
      <c r="N27" s="300"/>
    </row>
    <row r="28" spans="1:14" ht="15" customHeight="1">
      <c r="A28" s="107" t="s">
        <v>288</v>
      </c>
      <c r="B28" s="223" t="s">
        <v>289</v>
      </c>
      <c r="C28" s="294">
        <f>SUM('2A. melléklet'!C27)</f>
        <v>0</v>
      </c>
      <c r="D28" s="294">
        <f>SUM('2A. melléklet'!D27)</f>
        <v>0</v>
      </c>
      <c r="E28" s="294">
        <f>SUM('2A. melléklet'!E27)</f>
        <v>0</v>
      </c>
      <c r="F28" s="295"/>
      <c r="G28" s="296"/>
      <c r="H28" s="297"/>
      <c r="I28" s="298"/>
      <c r="J28" s="296"/>
      <c r="K28" s="299"/>
      <c r="L28" s="294"/>
      <c r="M28" s="274"/>
      <c r="N28" s="300"/>
    </row>
    <row r="29" spans="1:14" ht="15" customHeight="1">
      <c r="A29" s="107" t="s">
        <v>478</v>
      </c>
      <c r="B29" s="223" t="s">
        <v>290</v>
      </c>
      <c r="C29" s="294">
        <f>SUM('2A. melléklet'!C28)</f>
        <v>500000</v>
      </c>
      <c r="D29" s="294">
        <f>SUM('2A. melléklet'!D28)</f>
        <v>500000</v>
      </c>
      <c r="E29" s="294">
        <f>SUM('2A. melléklet'!E28)</f>
        <v>516329</v>
      </c>
      <c r="F29" s="295"/>
      <c r="G29" s="296"/>
      <c r="H29" s="297"/>
      <c r="I29" s="298"/>
      <c r="J29" s="296"/>
      <c r="K29" s="299"/>
      <c r="L29" s="294">
        <f t="shared" si="0"/>
        <v>500000</v>
      </c>
      <c r="M29" s="274">
        <f t="shared" si="1"/>
        <v>500000</v>
      </c>
      <c r="N29" s="300">
        <f t="shared" si="2"/>
        <v>516329</v>
      </c>
    </row>
    <row r="30" spans="1:14" ht="15" customHeight="1">
      <c r="A30" s="107" t="s">
        <v>479</v>
      </c>
      <c r="B30" s="223" t="s">
        <v>295</v>
      </c>
      <c r="C30" s="294">
        <f>SUM('2A. melléklet'!C29)</f>
        <v>30000</v>
      </c>
      <c r="D30" s="294">
        <f>SUM('2A. melléklet'!D29)</f>
        <v>30000</v>
      </c>
      <c r="E30" s="294">
        <f>SUM('2A. melléklet'!E29)</f>
        <v>111900</v>
      </c>
      <c r="F30" s="295"/>
      <c r="G30" s="296"/>
      <c r="H30" s="297"/>
      <c r="I30" s="298"/>
      <c r="J30" s="296"/>
      <c r="K30" s="299"/>
      <c r="L30" s="294">
        <f t="shared" si="0"/>
        <v>30000</v>
      </c>
      <c r="M30" s="274">
        <f t="shared" si="1"/>
        <v>30000</v>
      </c>
      <c r="N30" s="300">
        <f t="shared" si="2"/>
        <v>111900</v>
      </c>
    </row>
    <row r="31" spans="1:14" ht="15" customHeight="1">
      <c r="A31" s="109" t="s">
        <v>507</v>
      </c>
      <c r="B31" s="224" t="s">
        <v>298</v>
      </c>
      <c r="C31" s="294">
        <f>SUM(C26:C30)</f>
        <v>5180000</v>
      </c>
      <c r="D31" s="294">
        <f t="shared" ref="D31:E31" si="5">SUM(D26:D30)</f>
        <v>5180000</v>
      </c>
      <c r="E31" s="294">
        <f t="shared" si="5"/>
        <v>3893140</v>
      </c>
      <c r="F31" s="295"/>
      <c r="G31" s="296"/>
      <c r="H31" s="297"/>
      <c r="I31" s="298"/>
      <c r="J31" s="296"/>
      <c r="K31" s="299"/>
      <c r="L31" s="294">
        <f t="shared" si="0"/>
        <v>5180000</v>
      </c>
      <c r="M31" s="274">
        <f t="shared" si="1"/>
        <v>5180000</v>
      </c>
      <c r="N31" s="300">
        <f t="shared" si="2"/>
        <v>3893140</v>
      </c>
    </row>
    <row r="32" spans="1:14" ht="15" customHeight="1">
      <c r="A32" s="107" t="s">
        <v>480</v>
      </c>
      <c r="B32" s="223" t="s">
        <v>299</v>
      </c>
      <c r="C32" s="294">
        <f>SUM('2A. melléklet'!C31)</f>
        <v>0</v>
      </c>
      <c r="D32" s="294">
        <f>SUM('2A. melléklet'!D31)</f>
        <v>0</v>
      </c>
      <c r="E32" s="294">
        <f>SUM('2A. melléklet'!E31)</f>
        <v>20348</v>
      </c>
      <c r="F32" s="295"/>
      <c r="G32" s="296"/>
      <c r="H32" s="297"/>
      <c r="I32" s="298"/>
      <c r="J32" s="296"/>
      <c r="K32" s="299"/>
      <c r="L32" s="294">
        <f t="shared" si="0"/>
        <v>0</v>
      </c>
      <c r="M32" s="274">
        <f t="shared" si="1"/>
        <v>0</v>
      </c>
      <c r="N32" s="300">
        <f t="shared" si="2"/>
        <v>20348</v>
      </c>
    </row>
    <row r="33" spans="1:14" ht="15" customHeight="1">
      <c r="A33" s="98" t="s">
        <v>508</v>
      </c>
      <c r="B33" s="225" t="s">
        <v>300</v>
      </c>
      <c r="C33" s="301">
        <f>SUM(C22+C23+C24+C25+C31+C32)</f>
        <v>5420000</v>
      </c>
      <c r="D33" s="301">
        <f t="shared" ref="D33:E33" si="6">SUM(D22+D23+D24+D25+D31+D32)</f>
        <v>5420000</v>
      </c>
      <c r="E33" s="301">
        <f t="shared" si="6"/>
        <v>4187377</v>
      </c>
      <c r="F33" s="295"/>
      <c r="G33" s="296"/>
      <c r="H33" s="297"/>
      <c r="I33" s="298"/>
      <c r="J33" s="296"/>
      <c r="K33" s="299"/>
      <c r="L33" s="301">
        <f t="shared" si="0"/>
        <v>5420000</v>
      </c>
      <c r="M33" s="275">
        <f t="shared" si="1"/>
        <v>5420000</v>
      </c>
      <c r="N33" s="302">
        <f t="shared" si="2"/>
        <v>4187377</v>
      </c>
    </row>
    <row r="34" spans="1:14" ht="15" customHeight="1">
      <c r="A34" s="78" t="s">
        <v>301</v>
      </c>
      <c r="B34" s="223" t="s">
        <v>302</v>
      </c>
      <c r="C34" s="294">
        <f>SUM('2A. melléklet'!C33)</f>
        <v>0</v>
      </c>
      <c r="D34" s="294">
        <f>SUM('2A. melléklet'!D33)</f>
        <v>0</v>
      </c>
      <c r="E34" s="294">
        <f>SUM('2A. melléklet'!E33)</f>
        <v>0</v>
      </c>
      <c r="F34" s="295"/>
      <c r="G34" s="296"/>
      <c r="H34" s="297"/>
      <c r="I34" s="298"/>
      <c r="J34" s="296"/>
      <c r="K34" s="299"/>
      <c r="L34" s="294"/>
      <c r="M34" s="274"/>
      <c r="N34" s="300"/>
    </row>
    <row r="35" spans="1:14" ht="15" customHeight="1">
      <c r="A35" s="78" t="s">
        <v>481</v>
      </c>
      <c r="B35" s="223" t="s">
        <v>303</v>
      </c>
      <c r="C35" s="294">
        <f>SUM('2A. melléklet'!C34)</f>
        <v>0</v>
      </c>
      <c r="D35" s="294">
        <f>SUM('2A. melléklet'!D34)</f>
        <v>0</v>
      </c>
      <c r="E35" s="294">
        <f>SUM('2A. melléklet'!E34)</f>
        <v>0</v>
      </c>
      <c r="F35" s="295"/>
      <c r="G35" s="296"/>
      <c r="H35" s="297"/>
      <c r="I35" s="298"/>
      <c r="J35" s="296"/>
      <c r="K35" s="299"/>
      <c r="L35" s="294"/>
      <c r="M35" s="274">
        <f t="shared" si="1"/>
        <v>0</v>
      </c>
      <c r="N35" s="300">
        <f t="shared" si="2"/>
        <v>0</v>
      </c>
    </row>
    <row r="36" spans="1:14" ht="15" customHeight="1">
      <c r="A36" s="78" t="s">
        <v>482</v>
      </c>
      <c r="B36" s="223" t="s">
        <v>304</v>
      </c>
      <c r="C36" s="294">
        <f>SUM('2A. melléklet'!C35)</f>
        <v>120000</v>
      </c>
      <c r="D36" s="294">
        <f>SUM('2A. melléklet'!D35)</f>
        <v>120000</v>
      </c>
      <c r="E36" s="294">
        <f>SUM('2A. melléklet'!E35)</f>
        <v>0</v>
      </c>
      <c r="F36" s="295"/>
      <c r="G36" s="296"/>
      <c r="H36" s="297"/>
      <c r="I36" s="298"/>
      <c r="J36" s="296"/>
      <c r="K36" s="299"/>
      <c r="L36" s="294"/>
      <c r="M36" s="274"/>
      <c r="N36" s="300"/>
    </row>
    <row r="37" spans="1:14" ht="15" customHeight="1">
      <c r="A37" s="78" t="s">
        <v>483</v>
      </c>
      <c r="B37" s="223" t="s">
        <v>305</v>
      </c>
      <c r="C37" s="294">
        <f>SUM('2A. melléklet'!C36)</f>
        <v>0</v>
      </c>
      <c r="D37" s="294">
        <f>SUM('2A. melléklet'!D36)</f>
        <v>0</v>
      </c>
      <c r="E37" s="294">
        <f>SUM('2A. melléklet'!E36)</f>
        <v>134520</v>
      </c>
      <c r="F37" s="295"/>
      <c r="G37" s="296"/>
      <c r="H37" s="297"/>
      <c r="I37" s="298"/>
      <c r="J37" s="296"/>
      <c r="K37" s="299"/>
      <c r="L37" s="294">
        <f t="shared" si="0"/>
        <v>0</v>
      </c>
      <c r="M37" s="274">
        <f t="shared" si="1"/>
        <v>0</v>
      </c>
      <c r="N37" s="300">
        <f t="shared" si="2"/>
        <v>134520</v>
      </c>
    </row>
    <row r="38" spans="1:14" ht="15" customHeight="1">
      <c r="A38" s="78" t="s">
        <v>306</v>
      </c>
      <c r="B38" s="223" t="s">
        <v>307</v>
      </c>
      <c r="C38" s="294">
        <f>SUM('2A. melléklet'!C37)</f>
        <v>0</v>
      </c>
      <c r="D38" s="294">
        <f>SUM('2A. melléklet'!D37)</f>
        <v>0</v>
      </c>
      <c r="E38" s="294">
        <f>SUM('2A. melléklet'!E37)</f>
        <v>0</v>
      </c>
      <c r="F38" s="295"/>
      <c r="G38" s="296"/>
      <c r="H38" s="297"/>
      <c r="I38" s="298"/>
      <c r="J38" s="296"/>
      <c r="K38" s="299"/>
      <c r="L38" s="294"/>
      <c r="M38" s="274"/>
      <c r="N38" s="300"/>
    </row>
    <row r="39" spans="1:14" ht="15" customHeight="1">
      <c r="A39" s="78" t="s">
        <v>308</v>
      </c>
      <c r="B39" s="223" t="s">
        <v>309</v>
      </c>
      <c r="C39" s="294">
        <f>SUM('2A. melléklet'!C38)</f>
        <v>0</v>
      </c>
      <c r="D39" s="294">
        <f>SUM('2A. melléklet'!D38)</f>
        <v>0</v>
      </c>
      <c r="E39" s="294">
        <f>SUM('2A. melléklet'!E38)</f>
        <v>0</v>
      </c>
      <c r="F39" s="295"/>
      <c r="G39" s="296"/>
      <c r="H39" s="297"/>
      <c r="I39" s="298"/>
      <c r="J39" s="296"/>
      <c r="K39" s="299"/>
      <c r="L39" s="294"/>
      <c r="M39" s="274"/>
      <c r="N39" s="300"/>
    </row>
    <row r="40" spans="1:14" ht="15" customHeight="1">
      <c r="A40" s="78" t="s">
        <v>310</v>
      </c>
      <c r="B40" s="223" t="s">
        <v>311</v>
      </c>
      <c r="C40" s="294">
        <f>SUM('2A. melléklet'!C39)</f>
        <v>0</v>
      </c>
      <c r="D40" s="294">
        <f>SUM('2A. melléklet'!D39)</f>
        <v>0</v>
      </c>
      <c r="E40" s="294">
        <f>SUM('2A. melléklet'!E39)</f>
        <v>0</v>
      </c>
      <c r="F40" s="295"/>
      <c r="G40" s="296"/>
      <c r="H40" s="297"/>
      <c r="I40" s="298"/>
      <c r="J40" s="296"/>
      <c r="K40" s="299"/>
      <c r="L40" s="294"/>
      <c r="M40" s="274"/>
      <c r="N40" s="300"/>
    </row>
    <row r="41" spans="1:14" ht="15" customHeight="1">
      <c r="A41" s="78" t="s">
        <v>484</v>
      </c>
      <c r="B41" s="223" t="s">
        <v>312</v>
      </c>
      <c r="C41" s="294">
        <f>SUM('2A. melléklet'!C40)</f>
        <v>0</v>
      </c>
      <c r="D41" s="294">
        <f>SUM('2A. melléklet'!D40)</f>
        <v>0</v>
      </c>
      <c r="E41" s="294">
        <f>SUM('2A. melléklet'!E40)</f>
        <v>17625</v>
      </c>
      <c r="F41" s="295"/>
      <c r="G41" s="296"/>
      <c r="H41" s="297"/>
      <c r="I41" s="298"/>
      <c r="J41" s="296"/>
      <c r="K41" s="299"/>
      <c r="L41" s="294">
        <f t="shared" si="0"/>
        <v>0</v>
      </c>
      <c r="M41" s="274">
        <f t="shared" si="1"/>
        <v>0</v>
      </c>
      <c r="N41" s="300">
        <f t="shared" si="2"/>
        <v>17625</v>
      </c>
    </row>
    <row r="42" spans="1:14" ht="15" customHeight="1">
      <c r="A42" s="78" t="s">
        <v>485</v>
      </c>
      <c r="B42" s="223" t="s">
        <v>313</v>
      </c>
      <c r="C42" s="294">
        <f>SUM('2A. melléklet'!C41)</f>
        <v>0</v>
      </c>
      <c r="D42" s="294">
        <f>SUM('2A. melléklet'!D41)</f>
        <v>0</v>
      </c>
      <c r="E42" s="294">
        <f>SUM('2A. melléklet'!E41)</f>
        <v>0</v>
      </c>
      <c r="F42" s="295"/>
      <c r="G42" s="296"/>
      <c r="H42" s="297"/>
      <c r="I42" s="298"/>
      <c r="J42" s="296"/>
      <c r="K42" s="299"/>
      <c r="L42" s="294"/>
      <c r="M42" s="274"/>
      <c r="N42" s="300"/>
    </row>
    <row r="43" spans="1:14" ht="15" customHeight="1">
      <c r="A43" s="78" t="s">
        <v>486</v>
      </c>
      <c r="B43" s="223" t="s">
        <v>314</v>
      </c>
      <c r="C43" s="294">
        <f>SUM('2A. melléklet'!C42)</f>
        <v>0</v>
      </c>
      <c r="D43" s="294">
        <f>SUM('2A. melléklet'!D42)</f>
        <v>0</v>
      </c>
      <c r="E43" s="294">
        <f>SUM('2A. melléklet'!E42)</f>
        <v>673486</v>
      </c>
      <c r="F43" s="295"/>
      <c r="G43" s="296"/>
      <c r="H43" s="297"/>
      <c r="I43" s="298"/>
      <c r="J43" s="296"/>
      <c r="K43" s="299"/>
      <c r="L43" s="294">
        <f t="shared" si="0"/>
        <v>0</v>
      </c>
      <c r="M43" s="274">
        <f t="shared" si="1"/>
        <v>0</v>
      </c>
      <c r="N43" s="300">
        <f t="shared" si="2"/>
        <v>673486</v>
      </c>
    </row>
    <row r="44" spans="1:14" ht="15" customHeight="1">
      <c r="A44" s="97" t="s">
        <v>509</v>
      </c>
      <c r="B44" s="225" t="s">
        <v>315</v>
      </c>
      <c r="C44" s="301">
        <f>SUM(C34:C43)</f>
        <v>120000</v>
      </c>
      <c r="D44" s="301">
        <f t="shared" ref="D44:E44" si="7">SUM(D34:D43)</f>
        <v>120000</v>
      </c>
      <c r="E44" s="301">
        <f t="shared" si="7"/>
        <v>825631</v>
      </c>
      <c r="F44" s="295"/>
      <c r="G44" s="296"/>
      <c r="H44" s="297"/>
      <c r="I44" s="298"/>
      <c r="J44" s="296"/>
      <c r="K44" s="299"/>
      <c r="L44" s="301">
        <f t="shared" si="0"/>
        <v>120000</v>
      </c>
      <c r="M44" s="275">
        <f t="shared" si="1"/>
        <v>120000</v>
      </c>
      <c r="N44" s="302">
        <f t="shared" si="2"/>
        <v>825631</v>
      </c>
    </row>
    <row r="45" spans="1:14" ht="15" customHeight="1">
      <c r="A45" s="78" t="s">
        <v>324</v>
      </c>
      <c r="B45" s="223" t="s">
        <v>325</v>
      </c>
      <c r="C45" s="294">
        <f>SUM('2A. melléklet'!C44)</f>
        <v>0</v>
      </c>
      <c r="D45" s="294">
        <f>SUM('2A. melléklet'!D44)</f>
        <v>0</v>
      </c>
      <c r="E45" s="294">
        <f>SUM('2A. melléklet'!E44)</f>
        <v>0</v>
      </c>
      <c r="F45" s="295"/>
      <c r="G45" s="296"/>
      <c r="H45" s="297"/>
      <c r="I45" s="298"/>
      <c r="J45" s="296"/>
      <c r="K45" s="299"/>
      <c r="L45" s="294"/>
      <c r="M45" s="274"/>
      <c r="N45" s="300"/>
    </row>
    <row r="46" spans="1:14" ht="15" customHeight="1">
      <c r="A46" s="107" t="s">
        <v>490</v>
      </c>
      <c r="B46" s="223" t="s">
        <v>709</v>
      </c>
      <c r="C46" s="294">
        <f>SUM('2A. melléklet'!C45)</f>
        <v>0</v>
      </c>
      <c r="D46" s="294">
        <f>SUM('2A. melléklet'!D45)</f>
        <v>0</v>
      </c>
      <c r="E46" s="294">
        <f>SUM('2A. melléklet'!E45)</f>
        <v>27918</v>
      </c>
      <c r="F46" s="295"/>
      <c r="G46" s="296"/>
      <c r="H46" s="297"/>
      <c r="I46" s="298"/>
      <c r="J46" s="296"/>
      <c r="K46" s="299"/>
      <c r="L46" s="294">
        <f t="shared" si="0"/>
        <v>0</v>
      </c>
      <c r="M46" s="274">
        <f t="shared" si="1"/>
        <v>0</v>
      </c>
      <c r="N46" s="300">
        <f t="shared" si="2"/>
        <v>27918</v>
      </c>
    </row>
    <row r="47" spans="1:14" ht="15" customHeight="1">
      <c r="A47" s="78" t="s">
        <v>491</v>
      </c>
      <c r="B47" s="223" t="s">
        <v>710</v>
      </c>
      <c r="C47" s="294">
        <f>SUM('2A. melléklet'!C46)</f>
        <v>531708</v>
      </c>
      <c r="D47" s="294">
        <f>SUM('2A. melléklet'!D46)</f>
        <v>531708</v>
      </c>
      <c r="E47" s="294">
        <f>SUM('2A. melléklet'!E46)</f>
        <v>0</v>
      </c>
      <c r="F47" s="295"/>
      <c r="G47" s="296"/>
      <c r="H47" s="297"/>
      <c r="I47" s="298"/>
      <c r="J47" s="296"/>
      <c r="K47" s="299"/>
      <c r="L47" s="294"/>
      <c r="M47" s="274"/>
      <c r="N47" s="300">
        <f t="shared" si="2"/>
        <v>0</v>
      </c>
    </row>
    <row r="48" spans="1:14" ht="15" customHeight="1">
      <c r="A48" s="98" t="s">
        <v>511</v>
      </c>
      <c r="B48" s="225" t="s">
        <v>326</v>
      </c>
      <c r="C48" s="294">
        <f>SUM(C45:C47)</f>
        <v>531708</v>
      </c>
      <c r="D48" s="294">
        <f t="shared" ref="D48:E48" si="8">SUM(D45:D47)</f>
        <v>531708</v>
      </c>
      <c r="E48" s="294">
        <f t="shared" si="8"/>
        <v>27918</v>
      </c>
      <c r="F48" s="295"/>
      <c r="G48" s="296"/>
      <c r="H48" s="297"/>
      <c r="I48" s="298"/>
      <c r="J48" s="296"/>
      <c r="K48" s="299"/>
      <c r="L48" s="294">
        <f t="shared" si="0"/>
        <v>531708</v>
      </c>
      <c r="M48" s="274">
        <f t="shared" si="1"/>
        <v>531708</v>
      </c>
      <c r="N48" s="300">
        <f t="shared" si="2"/>
        <v>27918</v>
      </c>
    </row>
    <row r="49" spans="1:14" ht="15" customHeight="1">
      <c r="A49" s="219" t="s">
        <v>568</v>
      </c>
      <c r="B49" s="226"/>
      <c r="C49" s="303"/>
      <c r="D49" s="304"/>
      <c r="E49" s="305"/>
      <c r="F49" s="306"/>
      <c r="G49" s="307"/>
      <c r="H49" s="308"/>
      <c r="I49" s="309"/>
      <c r="J49" s="307"/>
      <c r="K49" s="310"/>
      <c r="L49" s="310"/>
      <c r="M49" s="310"/>
      <c r="N49" s="310"/>
    </row>
    <row r="50" spans="1:14" ht="15" customHeight="1">
      <c r="A50" s="107" t="s">
        <v>270</v>
      </c>
      <c r="B50" s="223" t="s">
        <v>271</v>
      </c>
      <c r="C50" s="294">
        <f>SUM('2A. melléklet'!C49)</f>
        <v>0</v>
      </c>
      <c r="D50" s="294">
        <f>SUM('2A. melléklet'!D49)</f>
        <v>14659178</v>
      </c>
      <c r="E50" s="294">
        <f>SUM('2A. melléklet'!E49)</f>
        <v>14659178</v>
      </c>
      <c r="F50" s="295"/>
      <c r="G50" s="296"/>
      <c r="H50" s="297"/>
      <c r="I50" s="298"/>
      <c r="J50" s="296"/>
      <c r="K50" s="299"/>
      <c r="L50" s="294"/>
      <c r="M50" s="274">
        <f t="shared" si="1"/>
        <v>14659178</v>
      </c>
      <c r="N50" s="300">
        <f t="shared" si="2"/>
        <v>14659178</v>
      </c>
    </row>
    <row r="51" spans="1:14" ht="15" customHeight="1">
      <c r="A51" s="107" t="s">
        <v>272</v>
      </c>
      <c r="B51" s="223" t="s">
        <v>273</v>
      </c>
      <c r="C51" s="294">
        <f>SUM('2A. melléklet'!C50)</f>
        <v>0</v>
      </c>
      <c r="D51" s="294">
        <f>SUM('2A. melléklet'!D50)</f>
        <v>0</v>
      </c>
      <c r="E51" s="294">
        <f>SUM('2A. melléklet'!E50)</f>
        <v>0</v>
      </c>
      <c r="F51" s="295"/>
      <c r="G51" s="296"/>
      <c r="H51" s="297"/>
      <c r="I51" s="298"/>
      <c r="J51" s="296"/>
      <c r="K51" s="299"/>
      <c r="L51" s="294"/>
      <c r="M51" s="274"/>
      <c r="N51" s="300"/>
    </row>
    <row r="52" spans="1:14" ht="15" customHeight="1">
      <c r="A52" s="107" t="s">
        <v>468</v>
      </c>
      <c r="B52" s="223" t="s">
        <v>274</v>
      </c>
      <c r="C52" s="294">
        <f>SUM('2A. melléklet'!C51)</f>
        <v>0</v>
      </c>
      <c r="D52" s="294">
        <f>SUM('2A. melléklet'!D51)</f>
        <v>0</v>
      </c>
      <c r="E52" s="294">
        <f>SUM('2A. melléklet'!E51)</f>
        <v>0</v>
      </c>
      <c r="F52" s="295"/>
      <c r="G52" s="296"/>
      <c r="H52" s="297"/>
      <c r="I52" s="298"/>
      <c r="J52" s="296"/>
      <c r="K52" s="299"/>
      <c r="L52" s="294"/>
      <c r="M52" s="274"/>
      <c r="N52" s="300"/>
    </row>
    <row r="53" spans="1:14" ht="15" customHeight="1">
      <c r="A53" s="107" t="s">
        <v>469</v>
      </c>
      <c r="B53" s="223" t="s">
        <v>275</v>
      </c>
      <c r="C53" s="294">
        <f>SUM('2A. melléklet'!C52)</f>
        <v>0</v>
      </c>
      <c r="D53" s="294">
        <f>SUM('2A. melléklet'!D52)</f>
        <v>0</v>
      </c>
      <c r="E53" s="294">
        <f>SUM('2A. melléklet'!E52)</f>
        <v>0</v>
      </c>
      <c r="F53" s="295"/>
      <c r="G53" s="296"/>
      <c r="H53" s="297"/>
      <c r="I53" s="298"/>
      <c r="J53" s="296"/>
      <c r="K53" s="299"/>
      <c r="L53" s="294"/>
      <c r="M53" s="274"/>
      <c r="N53" s="300"/>
    </row>
    <row r="54" spans="1:14" ht="15" customHeight="1">
      <c r="A54" s="107" t="s">
        <v>470</v>
      </c>
      <c r="B54" s="223" t="s">
        <v>276</v>
      </c>
      <c r="C54" s="294">
        <f>SUM('2A. melléklet'!C53)</f>
        <v>28153988</v>
      </c>
      <c r="D54" s="294">
        <f>SUM('2A. melléklet'!D53)</f>
        <v>13494810</v>
      </c>
      <c r="E54" s="294">
        <f>SUM('2A. melléklet'!E53)</f>
        <v>0</v>
      </c>
      <c r="F54" s="295"/>
      <c r="G54" s="296"/>
      <c r="H54" s="297"/>
      <c r="I54" s="298"/>
      <c r="J54" s="296"/>
      <c r="K54" s="299"/>
      <c r="L54" s="294"/>
      <c r="M54" s="274"/>
      <c r="N54" s="300"/>
    </row>
    <row r="55" spans="1:14" ht="15" customHeight="1">
      <c r="A55" s="98" t="s">
        <v>505</v>
      </c>
      <c r="B55" s="225" t="s">
        <v>277</v>
      </c>
      <c r="C55" s="301">
        <f>SUM(C50:C54)</f>
        <v>28153988</v>
      </c>
      <c r="D55" s="301">
        <f t="shared" ref="D55:E55" si="9">SUM(D50:D54)</f>
        <v>28153988</v>
      </c>
      <c r="E55" s="301">
        <f t="shared" si="9"/>
        <v>14659178</v>
      </c>
      <c r="F55" s="295"/>
      <c r="G55" s="296"/>
      <c r="H55" s="297"/>
      <c r="I55" s="298"/>
      <c r="J55" s="296"/>
      <c r="K55" s="299"/>
      <c r="L55" s="294"/>
      <c r="M55" s="274">
        <f t="shared" si="1"/>
        <v>28153988</v>
      </c>
      <c r="N55" s="300">
        <f t="shared" si="2"/>
        <v>14659178</v>
      </c>
    </row>
    <row r="56" spans="1:14" ht="15" customHeight="1">
      <c r="A56" s="78" t="s">
        <v>487</v>
      </c>
      <c r="B56" s="223" t="s">
        <v>316</v>
      </c>
      <c r="C56" s="294">
        <f>SUM('2A. melléklet'!C55)</f>
        <v>0</v>
      </c>
      <c r="D56" s="294">
        <f>SUM('2A. melléklet'!D55)</f>
        <v>0</v>
      </c>
      <c r="E56" s="294">
        <f>SUM('2A. melléklet'!E55)</f>
        <v>0</v>
      </c>
      <c r="F56" s="295"/>
      <c r="G56" s="296"/>
      <c r="H56" s="297"/>
      <c r="I56" s="298"/>
      <c r="J56" s="296"/>
      <c r="K56" s="299"/>
      <c r="L56" s="294"/>
      <c r="M56" s="274"/>
      <c r="N56" s="300"/>
    </row>
    <row r="57" spans="1:14" ht="15" customHeight="1">
      <c r="A57" s="78" t="s">
        <v>488</v>
      </c>
      <c r="B57" s="223" t="s">
        <v>317</v>
      </c>
      <c r="C57" s="294">
        <f>SUM('2A. melléklet'!C56)</f>
        <v>0</v>
      </c>
      <c r="D57" s="294">
        <f>SUM('2A. melléklet'!D56)</f>
        <v>0</v>
      </c>
      <c r="E57" s="294">
        <f>SUM('2A. melléklet'!E56)</f>
        <v>0</v>
      </c>
      <c r="F57" s="295"/>
      <c r="G57" s="296"/>
      <c r="H57" s="297"/>
      <c r="I57" s="298"/>
      <c r="J57" s="296"/>
      <c r="K57" s="299"/>
      <c r="L57" s="294"/>
      <c r="M57" s="274">
        <f t="shared" si="1"/>
        <v>0</v>
      </c>
      <c r="N57" s="300">
        <f t="shared" si="2"/>
        <v>0</v>
      </c>
    </row>
    <row r="58" spans="1:14" ht="15" customHeight="1">
      <c r="A58" s="78" t="s">
        <v>318</v>
      </c>
      <c r="B58" s="223" t="s">
        <v>319</v>
      </c>
      <c r="C58" s="294">
        <f>SUM('2A. melléklet'!C57)</f>
        <v>0</v>
      </c>
      <c r="D58" s="294">
        <f>SUM('2A. melléklet'!D57)</f>
        <v>0</v>
      </c>
      <c r="E58" s="294">
        <f>SUM('2A. melléklet'!E57)</f>
        <v>0</v>
      </c>
      <c r="F58" s="295"/>
      <c r="G58" s="296"/>
      <c r="H58" s="297"/>
      <c r="I58" s="298"/>
      <c r="J58" s="296"/>
      <c r="K58" s="299"/>
      <c r="L58" s="294"/>
      <c r="M58" s="274"/>
      <c r="N58" s="300">
        <f t="shared" si="2"/>
        <v>0</v>
      </c>
    </row>
    <row r="59" spans="1:14" ht="15" customHeight="1">
      <c r="A59" s="78" t="s">
        <v>489</v>
      </c>
      <c r="B59" s="223" t="s">
        <v>320</v>
      </c>
      <c r="C59" s="294">
        <f>SUM('2A. melléklet'!C58)</f>
        <v>0</v>
      </c>
      <c r="D59" s="294">
        <f>SUM('2A. melléklet'!D58)</f>
        <v>0</v>
      </c>
      <c r="E59" s="294">
        <f>SUM('2A. melléklet'!E58)</f>
        <v>0</v>
      </c>
      <c r="F59" s="295"/>
      <c r="G59" s="296"/>
      <c r="H59" s="297"/>
      <c r="I59" s="298"/>
      <c r="J59" s="296"/>
      <c r="K59" s="299"/>
      <c r="L59" s="294"/>
      <c r="M59" s="274"/>
      <c r="N59" s="300"/>
    </row>
    <row r="60" spans="1:14" ht="15" customHeight="1">
      <c r="A60" s="78" t="s">
        <v>321</v>
      </c>
      <c r="B60" s="223" t="s">
        <v>322</v>
      </c>
      <c r="C60" s="294">
        <f>SUM('2A. melléklet'!C59)</f>
        <v>0</v>
      </c>
      <c r="D60" s="294">
        <f>SUM('2A. melléklet'!D59)</f>
        <v>0</v>
      </c>
      <c r="E60" s="294">
        <f>SUM('2A. melléklet'!E59)</f>
        <v>0</v>
      </c>
      <c r="F60" s="295"/>
      <c r="G60" s="296"/>
      <c r="H60" s="297"/>
      <c r="I60" s="298"/>
      <c r="J60" s="296"/>
      <c r="K60" s="299"/>
      <c r="L60" s="294"/>
      <c r="M60" s="274"/>
      <c r="N60" s="300"/>
    </row>
    <row r="61" spans="1:14" ht="15" customHeight="1">
      <c r="A61" s="98" t="s">
        <v>510</v>
      </c>
      <c r="B61" s="225" t="s">
        <v>323</v>
      </c>
      <c r="C61" s="301">
        <f>SUM(C56:C60)</f>
        <v>0</v>
      </c>
      <c r="D61" s="301">
        <f t="shared" ref="D61:E61" si="10">SUM(D56:D60)</f>
        <v>0</v>
      </c>
      <c r="E61" s="301">
        <f t="shared" si="10"/>
        <v>0</v>
      </c>
      <c r="F61" s="295"/>
      <c r="G61" s="296"/>
      <c r="H61" s="297"/>
      <c r="I61" s="298"/>
      <c r="J61" s="296"/>
      <c r="K61" s="299"/>
      <c r="L61" s="294"/>
      <c r="M61" s="274">
        <f t="shared" si="1"/>
        <v>0</v>
      </c>
      <c r="N61" s="300">
        <f t="shared" si="2"/>
        <v>0</v>
      </c>
    </row>
    <row r="62" spans="1:14" ht="15" customHeight="1">
      <c r="A62" s="78" t="s">
        <v>327</v>
      </c>
      <c r="B62" s="223" t="s">
        <v>328</v>
      </c>
      <c r="C62" s="294">
        <f>SUM('2A. melléklet'!C61)</f>
        <v>0</v>
      </c>
      <c r="D62" s="294">
        <f>SUM('2A. melléklet'!D61)</f>
        <v>0</v>
      </c>
      <c r="E62" s="294">
        <f>SUM('2A. melléklet'!E61)</f>
        <v>0</v>
      </c>
      <c r="F62" s="295"/>
      <c r="G62" s="296"/>
      <c r="H62" s="297"/>
      <c r="I62" s="298"/>
      <c r="J62" s="296"/>
      <c r="K62" s="299"/>
      <c r="L62" s="294"/>
      <c r="M62" s="274"/>
      <c r="N62" s="300"/>
    </row>
    <row r="63" spans="1:14" ht="15" customHeight="1">
      <c r="A63" s="107" t="s">
        <v>492</v>
      </c>
      <c r="B63" s="223" t="s">
        <v>737</v>
      </c>
      <c r="C63" s="294">
        <f>SUM('2A. melléklet'!C62)</f>
        <v>0</v>
      </c>
      <c r="D63" s="294">
        <f>SUM('2A. melléklet'!D62)</f>
        <v>0</v>
      </c>
      <c r="E63" s="294">
        <f>SUM('2A. melléklet'!E62)</f>
        <v>416680</v>
      </c>
      <c r="F63" s="295"/>
      <c r="G63" s="296"/>
      <c r="H63" s="297"/>
      <c r="I63" s="298"/>
      <c r="J63" s="296"/>
      <c r="K63" s="299"/>
      <c r="L63" s="294"/>
      <c r="M63" s="274"/>
      <c r="N63" s="300">
        <f t="shared" si="2"/>
        <v>416680</v>
      </c>
    </row>
    <row r="64" spans="1:14" ht="15" customHeight="1">
      <c r="A64" s="78" t="s">
        <v>493</v>
      </c>
      <c r="B64" s="223" t="s">
        <v>773</v>
      </c>
      <c r="C64" s="294">
        <f>SUM('2A. melléklet'!C63)</f>
        <v>0</v>
      </c>
      <c r="D64" s="294">
        <f>SUM('2A. melléklet'!D63)</f>
        <v>0</v>
      </c>
      <c r="E64" s="294">
        <f>SUM('2A. melléklet'!E63)</f>
        <v>0</v>
      </c>
      <c r="F64" s="295"/>
      <c r="G64" s="296"/>
      <c r="H64" s="297"/>
      <c r="I64" s="298"/>
      <c r="J64" s="296"/>
      <c r="K64" s="299"/>
      <c r="L64" s="294"/>
      <c r="M64" s="274"/>
      <c r="N64" s="300"/>
    </row>
    <row r="65" spans="1:14" ht="15" customHeight="1">
      <c r="A65" s="98" t="s">
        <v>513</v>
      </c>
      <c r="B65" s="225" t="s">
        <v>330</v>
      </c>
      <c r="C65" s="294">
        <f>SUM(C62:C64)</f>
        <v>0</v>
      </c>
      <c r="D65" s="294">
        <f>SUM(D62:D64)</f>
        <v>0</v>
      </c>
      <c r="E65" s="294">
        <f>SUM(E62:E64)</f>
        <v>416680</v>
      </c>
      <c r="F65" s="295"/>
      <c r="G65" s="296"/>
      <c r="H65" s="297"/>
      <c r="I65" s="298"/>
      <c r="J65" s="296"/>
      <c r="K65" s="299"/>
      <c r="L65" s="294"/>
      <c r="M65" s="274"/>
      <c r="N65" s="300">
        <f t="shared" si="2"/>
        <v>416680</v>
      </c>
    </row>
    <row r="66" spans="1:14" ht="15" customHeight="1">
      <c r="A66" s="219" t="s">
        <v>567</v>
      </c>
      <c r="B66" s="226"/>
      <c r="C66" s="303"/>
      <c r="D66" s="304"/>
      <c r="E66" s="305"/>
      <c r="F66" s="306"/>
      <c r="G66" s="307"/>
      <c r="H66" s="308"/>
      <c r="I66" s="309"/>
      <c r="J66" s="307"/>
      <c r="K66" s="310"/>
      <c r="L66" s="310"/>
      <c r="M66" s="310"/>
      <c r="N66" s="310"/>
    </row>
    <row r="67" spans="1:14" ht="15.75">
      <c r="A67" s="220" t="s">
        <v>512</v>
      </c>
      <c r="B67" s="227" t="s">
        <v>331</v>
      </c>
      <c r="C67" s="311">
        <f>SUM(C19+C33+C44+C48+C55+C61+C65)</f>
        <v>51704437</v>
      </c>
      <c r="D67" s="311">
        <f t="shared" ref="D67:E67" si="11">SUM(D19+D33+D44+D48+D55+D61+D65)</f>
        <v>52210230</v>
      </c>
      <c r="E67" s="311">
        <f t="shared" si="11"/>
        <v>54089636</v>
      </c>
      <c r="F67" s="312"/>
      <c r="G67" s="313"/>
      <c r="H67" s="314"/>
      <c r="I67" s="315"/>
      <c r="J67" s="313"/>
      <c r="K67" s="316"/>
      <c r="L67" s="311">
        <f t="shared" si="0"/>
        <v>51704437</v>
      </c>
      <c r="M67" s="311">
        <f t="shared" si="1"/>
        <v>52210230</v>
      </c>
      <c r="N67" s="311">
        <f t="shared" si="2"/>
        <v>54089636</v>
      </c>
    </row>
    <row r="68" spans="1:14" ht="15.75">
      <c r="A68" s="221" t="s">
        <v>598</v>
      </c>
      <c r="B68" s="228"/>
      <c r="C68" s="317">
        <f>SUM(C19+C33+C44+C48)</f>
        <v>23550449</v>
      </c>
      <c r="D68" s="317">
        <f t="shared" ref="D68:E68" si="12">SUM(D19+D33+D44+D48)</f>
        <v>24056242</v>
      </c>
      <c r="E68" s="317">
        <f t="shared" si="12"/>
        <v>39013778</v>
      </c>
      <c r="F68" s="318"/>
      <c r="G68" s="319"/>
      <c r="H68" s="320"/>
      <c r="I68" s="321"/>
      <c r="J68" s="319"/>
      <c r="K68" s="322"/>
      <c r="L68" s="317">
        <f t="shared" si="0"/>
        <v>23550449</v>
      </c>
      <c r="M68" s="317">
        <f t="shared" si="1"/>
        <v>24056242</v>
      </c>
      <c r="N68" s="317">
        <f t="shared" si="2"/>
        <v>39013778</v>
      </c>
    </row>
    <row r="69" spans="1:14" ht="15.75">
      <c r="A69" s="221" t="s">
        <v>599</v>
      </c>
      <c r="B69" s="228"/>
      <c r="C69" s="317"/>
      <c r="D69" s="317">
        <f t="shared" ref="D69:E69" si="13">SUM(D55+D61+D65)</f>
        <v>28153988</v>
      </c>
      <c r="E69" s="317">
        <f t="shared" si="13"/>
        <v>15075858</v>
      </c>
      <c r="F69" s="318"/>
      <c r="G69" s="319"/>
      <c r="H69" s="320"/>
      <c r="I69" s="321"/>
      <c r="J69" s="319"/>
      <c r="K69" s="322"/>
      <c r="L69" s="317"/>
      <c r="M69" s="317">
        <f t="shared" si="1"/>
        <v>28153988</v>
      </c>
      <c r="N69" s="317">
        <f t="shared" si="2"/>
        <v>15075858</v>
      </c>
    </row>
    <row r="70" spans="1:14">
      <c r="A70" s="80" t="s">
        <v>494</v>
      </c>
      <c r="B70" s="126" t="s">
        <v>332</v>
      </c>
      <c r="C70" s="294"/>
      <c r="D70" s="274"/>
      <c r="E70" s="300"/>
      <c r="F70" s="295"/>
      <c r="G70" s="296"/>
      <c r="H70" s="297"/>
      <c r="I70" s="298"/>
      <c r="J70" s="296"/>
      <c r="K70" s="299"/>
      <c r="L70" s="294"/>
      <c r="M70" s="274"/>
      <c r="N70" s="300"/>
    </row>
    <row r="71" spans="1:14">
      <c r="A71" s="78" t="s">
        <v>333</v>
      </c>
      <c r="B71" s="126" t="s">
        <v>334</v>
      </c>
      <c r="C71" s="294"/>
      <c r="D71" s="274"/>
      <c r="E71" s="300"/>
      <c r="F71" s="295"/>
      <c r="G71" s="296"/>
      <c r="H71" s="297"/>
      <c r="I71" s="298"/>
      <c r="J71" s="296"/>
      <c r="K71" s="299"/>
      <c r="L71" s="294"/>
      <c r="M71" s="274"/>
      <c r="N71" s="300"/>
    </row>
    <row r="72" spans="1:14">
      <c r="A72" s="80" t="s">
        <v>495</v>
      </c>
      <c r="B72" s="126" t="s">
        <v>335</v>
      </c>
      <c r="C72" s="294"/>
      <c r="D72" s="274"/>
      <c r="E72" s="300"/>
      <c r="F72" s="295"/>
      <c r="G72" s="296"/>
      <c r="H72" s="297"/>
      <c r="I72" s="298"/>
      <c r="J72" s="296"/>
      <c r="K72" s="299"/>
      <c r="L72" s="294"/>
      <c r="M72" s="274"/>
      <c r="N72" s="300"/>
    </row>
    <row r="73" spans="1:14">
      <c r="A73" s="79" t="s">
        <v>514</v>
      </c>
      <c r="B73" s="127" t="s">
        <v>336</v>
      </c>
      <c r="C73" s="294"/>
      <c r="D73" s="274"/>
      <c r="E73" s="300"/>
      <c r="F73" s="295"/>
      <c r="G73" s="296"/>
      <c r="H73" s="297"/>
      <c r="I73" s="298"/>
      <c r="J73" s="296"/>
      <c r="K73" s="299"/>
      <c r="L73" s="294"/>
      <c r="M73" s="274"/>
      <c r="N73" s="300"/>
    </row>
    <row r="74" spans="1:14">
      <c r="A74" s="78" t="s">
        <v>496</v>
      </c>
      <c r="B74" s="126" t="s">
        <v>337</v>
      </c>
      <c r="C74" s="294"/>
      <c r="D74" s="274"/>
      <c r="E74" s="300"/>
      <c r="F74" s="295"/>
      <c r="G74" s="296"/>
      <c r="H74" s="297"/>
      <c r="I74" s="298"/>
      <c r="J74" s="296"/>
      <c r="K74" s="299"/>
      <c r="L74" s="294"/>
      <c r="M74" s="274"/>
      <c r="N74" s="300"/>
    </row>
    <row r="75" spans="1:14">
      <c r="A75" s="80" t="s">
        <v>338</v>
      </c>
      <c r="B75" s="126" t="s">
        <v>339</v>
      </c>
      <c r="C75" s="294"/>
      <c r="D75" s="274"/>
      <c r="E75" s="300"/>
      <c r="F75" s="295"/>
      <c r="G75" s="296"/>
      <c r="H75" s="297"/>
      <c r="I75" s="298"/>
      <c r="J75" s="296"/>
      <c r="K75" s="299"/>
      <c r="L75" s="294"/>
      <c r="M75" s="274"/>
      <c r="N75" s="300"/>
    </row>
    <row r="76" spans="1:14">
      <c r="A76" s="78" t="s">
        <v>497</v>
      </c>
      <c r="B76" s="126" t="s">
        <v>340</v>
      </c>
      <c r="C76" s="294"/>
      <c r="D76" s="274"/>
      <c r="E76" s="300"/>
      <c r="F76" s="295"/>
      <c r="G76" s="296"/>
      <c r="H76" s="297"/>
      <c r="I76" s="298"/>
      <c r="J76" s="296"/>
      <c r="K76" s="299"/>
      <c r="L76" s="294"/>
      <c r="M76" s="274"/>
      <c r="N76" s="300"/>
    </row>
    <row r="77" spans="1:14">
      <c r="A77" s="80" t="s">
        <v>341</v>
      </c>
      <c r="B77" s="126" t="s">
        <v>342</v>
      </c>
      <c r="C77" s="294"/>
      <c r="D77" s="274"/>
      <c r="E77" s="300"/>
      <c r="F77" s="295"/>
      <c r="G77" s="296"/>
      <c r="H77" s="297"/>
      <c r="I77" s="298"/>
      <c r="J77" s="296"/>
      <c r="K77" s="299"/>
      <c r="L77" s="294"/>
      <c r="M77" s="274"/>
      <c r="N77" s="300"/>
    </row>
    <row r="78" spans="1:14">
      <c r="A78" s="81" t="s">
        <v>515</v>
      </c>
      <c r="B78" s="127" t="s">
        <v>343</v>
      </c>
      <c r="C78" s="294"/>
      <c r="D78" s="274"/>
      <c r="E78" s="300"/>
      <c r="F78" s="295"/>
      <c r="G78" s="296"/>
      <c r="H78" s="297"/>
      <c r="I78" s="298"/>
      <c r="J78" s="296"/>
      <c r="K78" s="299"/>
      <c r="L78" s="294"/>
      <c r="M78" s="274"/>
      <c r="N78" s="300"/>
    </row>
    <row r="79" spans="1:14">
      <c r="A79" s="107" t="s">
        <v>596</v>
      </c>
      <c r="B79" s="126" t="s">
        <v>344</v>
      </c>
      <c r="C79" s="294">
        <f>SUM('2A. melléklet'!C78)</f>
        <v>15935072</v>
      </c>
      <c r="D79" s="294">
        <f>SUM('2A. melléklet'!D78)</f>
        <v>16016561</v>
      </c>
      <c r="E79" s="294">
        <f>SUM('2A. melléklet'!E78)</f>
        <v>16016561</v>
      </c>
      <c r="F79" s="295"/>
      <c r="G79" s="296"/>
      <c r="H79" s="297"/>
      <c r="I79" s="298"/>
      <c r="J79" s="296"/>
      <c r="K79" s="299"/>
      <c r="L79" s="294">
        <f t="shared" ref="L79:L97" si="14">SUM(C79+F79+I79)</f>
        <v>15935072</v>
      </c>
      <c r="M79" s="274">
        <f t="shared" ref="M79:M97" si="15">SUM(D79+G79+J79)</f>
        <v>16016561</v>
      </c>
      <c r="N79" s="300">
        <f t="shared" ref="N79:N97" si="16">SUM(E79+H79+K79)</f>
        <v>16016561</v>
      </c>
    </row>
    <row r="80" spans="1:14">
      <c r="A80" s="107" t="s">
        <v>597</v>
      </c>
      <c r="B80" s="126" t="s">
        <v>344</v>
      </c>
      <c r="C80" s="294"/>
      <c r="D80" s="274"/>
      <c r="E80" s="300"/>
      <c r="F80" s="295"/>
      <c r="G80" s="296"/>
      <c r="H80" s="297"/>
      <c r="I80" s="298"/>
      <c r="J80" s="296"/>
      <c r="K80" s="299"/>
      <c r="L80" s="294"/>
      <c r="M80" s="274"/>
      <c r="N80" s="300"/>
    </row>
    <row r="81" spans="1:14">
      <c r="A81" s="107" t="s">
        <v>594</v>
      </c>
      <c r="B81" s="126" t="s">
        <v>345</v>
      </c>
      <c r="C81" s="294"/>
      <c r="D81" s="274"/>
      <c r="E81" s="300"/>
      <c r="F81" s="295"/>
      <c r="G81" s="296"/>
      <c r="H81" s="297"/>
      <c r="I81" s="298"/>
      <c r="J81" s="296"/>
      <c r="K81" s="299"/>
      <c r="L81" s="294"/>
      <c r="M81" s="274"/>
      <c r="N81" s="300"/>
    </row>
    <row r="82" spans="1:14">
      <c r="A82" s="107" t="s">
        <v>595</v>
      </c>
      <c r="B82" s="126" t="s">
        <v>345</v>
      </c>
      <c r="C82" s="294"/>
      <c r="D82" s="274"/>
      <c r="E82" s="300"/>
      <c r="F82" s="295"/>
      <c r="G82" s="296"/>
      <c r="H82" s="297"/>
      <c r="I82" s="298"/>
      <c r="J82" s="296"/>
      <c r="K82" s="299"/>
      <c r="L82" s="294"/>
      <c r="M82" s="274"/>
      <c r="N82" s="300"/>
    </row>
    <row r="83" spans="1:14">
      <c r="A83" s="109" t="s">
        <v>516</v>
      </c>
      <c r="B83" s="127" t="s">
        <v>346</v>
      </c>
      <c r="C83" s="323">
        <f>SUM(C79:C82)</f>
        <v>15935072</v>
      </c>
      <c r="D83" s="323">
        <f>SUM(D79:D82)</f>
        <v>16016561</v>
      </c>
      <c r="E83" s="323">
        <f>SUM(E79:E82)</f>
        <v>16016561</v>
      </c>
      <c r="F83" s="295"/>
      <c r="G83" s="296"/>
      <c r="H83" s="297"/>
      <c r="I83" s="298"/>
      <c r="J83" s="296"/>
      <c r="K83" s="299"/>
      <c r="L83" s="323">
        <f t="shared" si="14"/>
        <v>15935072</v>
      </c>
      <c r="M83" s="323">
        <f t="shared" si="15"/>
        <v>16016561</v>
      </c>
      <c r="N83" s="323">
        <f t="shared" si="16"/>
        <v>16016561</v>
      </c>
    </row>
    <row r="84" spans="1:14">
      <c r="A84" s="80" t="s">
        <v>347</v>
      </c>
      <c r="B84" s="126" t="s">
        <v>348</v>
      </c>
      <c r="C84" s="294">
        <f>SUM('2A. melléklet'!C83)</f>
        <v>0</v>
      </c>
      <c r="D84" s="294">
        <f>SUM('2A. melléklet'!D83)</f>
        <v>718948</v>
      </c>
      <c r="E84" s="294">
        <f>SUM('2A. melléklet'!E83)</f>
        <v>718948</v>
      </c>
      <c r="F84" s="295"/>
      <c r="G84" s="296"/>
      <c r="H84" s="297"/>
      <c r="I84" s="298"/>
      <c r="J84" s="296"/>
      <c r="K84" s="299"/>
      <c r="L84" s="294"/>
      <c r="M84" s="274"/>
      <c r="N84" s="300">
        <f t="shared" si="16"/>
        <v>718948</v>
      </c>
    </row>
    <row r="85" spans="1:14">
      <c r="A85" s="80" t="s">
        <v>349</v>
      </c>
      <c r="B85" s="126" t="s">
        <v>350</v>
      </c>
      <c r="C85" s="324"/>
      <c r="D85" s="274"/>
      <c r="E85" s="300"/>
      <c r="F85" s="295"/>
      <c r="G85" s="296"/>
      <c r="H85" s="297"/>
      <c r="I85" s="298"/>
      <c r="J85" s="296"/>
      <c r="K85" s="299"/>
      <c r="L85" s="294"/>
      <c r="M85" s="274"/>
      <c r="N85" s="300"/>
    </row>
    <row r="86" spans="1:14">
      <c r="A86" s="80" t="s">
        <v>351</v>
      </c>
      <c r="B86" s="126" t="s">
        <v>352</v>
      </c>
      <c r="C86" s="324"/>
      <c r="D86" s="274"/>
      <c r="E86" s="300"/>
      <c r="F86" s="295"/>
      <c r="G86" s="296"/>
      <c r="H86" s="297"/>
      <c r="I86" s="298"/>
      <c r="J86" s="296"/>
      <c r="K86" s="299"/>
      <c r="L86" s="294"/>
      <c r="M86" s="274"/>
      <c r="N86" s="300"/>
    </row>
    <row r="87" spans="1:14">
      <c r="A87" s="80" t="s">
        <v>353</v>
      </c>
      <c r="B87" s="126" t="s">
        <v>354</v>
      </c>
      <c r="C87" s="324"/>
      <c r="D87" s="274"/>
      <c r="E87" s="300"/>
      <c r="F87" s="295"/>
      <c r="G87" s="296"/>
      <c r="H87" s="297"/>
      <c r="I87" s="298"/>
      <c r="J87" s="296"/>
      <c r="K87" s="299"/>
      <c r="L87" s="294"/>
      <c r="M87" s="274"/>
      <c r="N87" s="300"/>
    </row>
    <row r="88" spans="1:14">
      <c r="A88" s="78" t="s">
        <v>498</v>
      </c>
      <c r="B88" s="126" t="s">
        <v>355</v>
      </c>
      <c r="C88" s="324"/>
      <c r="D88" s="274"/>
      <c r="E88" s="300"/>
      <c r="F88" s="295"/>
      <c r="G88" s="296"/>
      <c r="H88" s="297"/>
      <c r="I88" s="298"/>
      <c r="J88" s="296"/>
      <c r="K88" s="299"/>
      <c r="L88" s="294"/>
      <c r="M88" s="274"/>
      <c r="N88" s="300"/>
    </row>
    <row r="89" spans="1:14">
      <c r="A89" s="79" t="s">
        <v>517</v>
      </c>
      <c r="B89" s="127" t="s">
        <v>357</v>
      </c>
      <c r="C89" s="325">
        <f>SUM(C73+C78+C83+C84+C85+C86+C87+C88)</f>
        <v>15935072</v>
      </c>
      <c r="D89" s="325">
        <f t="shared" ref="D89:E89" si="17">SUM(D73+D78+D83+D84+D85+D86+D87+D88)</f>
        <v>16735509</v>
      </c>
      <c r="E89" s="325">
        <f t="shared" si="17"/>
        <v>16735509</v>
      </c>
      <c r="F89" s="295"/>
      <c r="G89" s="296"/>
      <c r="H89" s="297"/>
      <c r="I89" s="298"/>
      <c r="J89" s="296"/>
      <c r="K89" s="299"/>
      <c r="L89" s="323">
        <f t="shared" si="14"/>
        <v>15935072</v>
      </c>
      <c r="M89" s="323">
        <f t="shared" si="15"/>
        <v>16735509</v>
      </c>
      <c r="N89" s="323">
        <f t="shared" si="16"/>
        <v>16735509</v>
      </c>
    </row>
    <row r="90" spans="1:14">
      <c r="A90" s="78" t="s">
        <v>358</v>
      </c>
      <c r="B90" s="126" t="s">
        <v>359</v>
      </c>
      <c r="C90" s="324"/>
      <c r="D90" s="274"/>
      <c r="E90" s="300"/>
      <c r="F90" s="295"/>
      <c r="G90" s="296"/>
      <c r="H90" s="297"/>
      <c r="I90" s="298"/>
      <c r="J90" s="296"/>
      <c r="K90" s="299"/>
      <c r="L90" s="294"/>
      <c r="M90" s="274"/>
      <c r="N90" s="300"/>
    </row>
    <row r="91" spans="1:14">
      <c r="A91" s="78" t="s">
        <v>360</v>
      </c>
      <c r="B91" s="126" t="s">
        <v>361</v>
      </c>
      <c r="C91" s="324"/>
      <c r="D91" s="274"/>
      <c r="E91" s="300"/>
      <c r="F91" s="295"/>
      <c r="G91" s="296"/>
      <c r="H91" s="297"/>
      <c r="I91" s="298"/>
      <c r="J91" s="296"/>
      <c r="K91" s="299"/>
      <c r="L91" s="294"/>
      <c r="M91" s="274"/>
      <c r="N91" s="300"/>
    </row>
    <row r="92" spans="1:14">
      <c r="A92" s="80" t="s">
        <v>362</v>
      </c>
      <c r="B92" s="126" t="s">
        <v>363</v>
      </c>
      <c r="C92" s="324"/>
      <c r="D92" s="274"/>
      <c r="E92" s="300"/>
      <c r="F92" s="295"/>
      <c r="G92" s="296"/>
      <c r="H92" s="297"/>
      <c r="I92" s="298"/>
      <c r="J92" s="296"/>
      <c r="K92" s="299"/>
      <c r="L92" s="294"/>
      <c r="M92" s="274"/>
      <c r="N92" s="300"/>
    </row>
    <row r="93" spans="1:14">
      <c r="A93" s="80" t="s">
        <v>499</v>
      </c>
      <c r="B93" s="126" t="s">
        <v>364</v>
      </c>
      <c r="C93" s="324"/>
      <c r="D93" s="274"/>
      <c r="E93" s="300"/>
      <c r="F93" s="295"/>
      <c r="G93" s="296"/>
      <c r="H93" s="297"/>
      <c r="I93" s="298"/>
      <c r="J93" s="296"/>
      <c r="K93" s="299"/>
      <c r="L93" s="294"/>
      <c r="M93" s="274"/>
      <c r="N93" s="300"/>
    </row>
    <row r="94" spans="1:14">
      <c r="A94" s="81" t="s">
        <v>518</v>
      </c>
      <c r="B94" s="127" t="s">
        <v>365</v>
      </c>
      <c r="C94" s="324"/>
      <c r="D94" s="274"/>
      <c r="E94" s="300"/>
      <c r="F94" s="295"/>
      <c r="G94" s="296"/>
      <c r="H94" s="297"/>
      <c r="I94" s="298"/>
      <c r="J94" s="296"/>
      <c r="K94" s="299"/>
      <c r="L94" s="294"/>
      <c r="M94" s="274"/>
      <c r="N94" s="300"/>
    </row>
    <row r="95" spans="1:14">
      <c r="A95" s="79" t="s">
        <v>366</v>
      </c>
      <c r="B95" s="127" t="s">
        <v>367</v>
      </c>
      <c r="C95" s="324"/>
      <c r="D95" s="274"/>
      <c r="E95" s="300"/>
      <c r="F95" s="295"/>
      <c r="G95" s="296"/>
      <c r="H95" s="297"/>
      <c r="I95" s="298"/>
      <c r="J95" s="296"/>
      <c r="K95" s="299"/>
      <c r="L95" s="294"/>
      <c r="M95" s="274"/>
      <c r="N95" s="300"/>
    </row>
    <row r="96" spans="1:14" ht="15.75">
      <c r="A96" s="119" t="s">
        <v>519</v>
      </c>
      <c r="B96" s="129" t="s">
        <v>368</v>
      </c>
      <c r="C96" s="326">
        <f>SUM(C89+C94+C95)</f>
        <v>15935072</v>
      </c>
      <c r="D96" s="326">
        <f t="shared" ref="D96:E96" si="18">SUM(D89+D94+D95)</f>
        <v>16735509</v>
      </c>
      <c r="E96" s="326">
        <f t="shared" si="18"/>
        <v>16735509</v>
      </c>
      <c r="F96" s="312"/>
      <c r="G96" s="313"/>
      <c r="H96" s="314"/>
      <c r="I96" s="315"/>
      <c r="J96" s="313"/>
      <c r="K96" s="316"/>
      <c r="L96" s="326">
        <f t="shared" si="14"/>
        <v>15935072</v>
      </c>
      <c r="M96" s="326">
        <f t="shared" si="15"/>
        <v>16735509</v>
      </c>
      <c r="N96" s="326">
        <f t="shared" si="16"/>
        <v>16735509</v>
      </c>
    </row>
    <row r="97" spans="1:14" ht="15.75">
      <c r="A97" s="222" t="s">
        <v>501</v>
      </c>
      <c r="B97" s="229"/>
      <c r="C97" s="327">
        <f>SUM(C67+C96)</f>
        <v>67639509</v>
      </c>
      <c r="D97" s="327">
        <f t="shared" ref="D97:E97" si="19">SUM(D67+D96)</f>
        <v>68945739</v>
      </c>
      <c r="E97" s="327">
        <f t="shared" si="19"/>
        <v>70825145</v>
      </c>
      <c r="F97" s="328"/>
      <c r="G97" s="329"/>
      <c r="H97" s="330"/>
      <c r="I97" s="331"/>
      <c r="J97" s="329"/>
      <c r="K97" s="332"/>
      <c r="L97" s="327">
        <f t="shared" si="14"/>
        <v>67639509</v>
      </c>
      <c r="M97" s="327">
        <f t="shared" si="15"/>
        <v>68945739</v>
      </c>
      <c r="N97" s="327">
        <f t="shared" si="16"/>
        <v>70825145</v>
      </c>
    </row>
  </sheetData>
  <mergeCells count="9">
    <mergeCell ref="A1:N1"/>
    <mergeCell ref="I5:K5"/>
    <mergeCell ref="L5:N5"/>
    <mergeCell ref="A2:N2"/>
    <mergeCell ref="A3:N3"/>
    <mergeCell ref="A5:A6"/>
    <mergeCell ref="B5:B6"/>
    <mergeCell ref="C5:E5"/>
    <mergeCell ref="F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7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X171"/>
  <sheetViews>
    <sheetView workbookViewId="0">
      <selection sqref="A1:E1"/>
    </sheetView>
  </sheetViews>
  <sheetFormatPr defaultRowHeight="15"/>
  <cols>
    <col min="1" max="1" width="105.140625" customWidth="1"/>
    <col min="3" max="5" width="19" bestFit="1" customWidth="1"/>
  </cols>
  <sheetData>
    <row r="1" spans="1:11">
      <c r="A1" s="400" t="s">
        <v>790</v>
      </c>
      <c r="B1" s="400"/>
      <c r="C1" s="400"/>
      <c r="D1" s="400"/>
      <c r="E1" s="400"/>
    </row>
    <row r="2" spans="1:11" ht="20.25" customHeight="1">
      <c r="A2" s="396" t="s">
        <v>736</v>
      </c>
      <c r="B2" s="399"/>
      <c r="C2" s="399"/>
      <c r="D2" s="399"/>
      <c r="E2" s="399"/>
      <c r="F2" s="41"/>
      <c r="G2" s="41"/>
      <c r="H2" s="41"/>
      <c r="I2" s="41"/>
      <c r="J2" s="41"/>
      <c r="K2" s="55"/>
    </row>
    <row r="3" spans="1:11" ht="19.5" customHeight="1">
      <c r="A3" s="398" t="s">
        <v>775</v>
      </c>
      <c r="B3" s="399"/>
      <c r="C3" s="399"/>
      <c r="D3" s="399"/>
      <c r="E3" s="399"/>
    </row>
    <row r="4" spans="1:11" ht="18">
      <c r="A4" s="25"/>
    </row>
    <row r="5" spans="1:11" ht="26.25" thickBot="1">
      <c r="A5" s="230" t="s">
        <v>70</v>
      </c>
      <c r="B5" s="169" t="s">
        <v>71</v>
      </c>
      <c r="C5" s="333" t="s">
        <v>629</v>
      </c>
      <c r="D5" s="264" t="s">
        <v>650</v>
      </c>
      <c r="E5" s="334" t="s">
        <v>651</v>
      </c>
    </row>
    <row r="6" spans="1:11">
      <c r="A6" s="105" t="s">
        <v>72</v>
      </c>
      <c r="B6" s="120" t="s">
        <v>73</v>
      </c>
      <c r="C6" s="335">
        <v>4496330</v>
      </c>
      <c r="D6" s="336">
        <v>4231572</v>
      </c>
      <c r="E6" s="337">
        <v>4230957</v>
      </c>
    </row>
    <row r="7" spans="1:11">
      <c r="A7" s="105" t="s">
        <v>74</v>
      </c>
      <c r="B7" s="121" t="s">
        <v>75</v>
      </c>
      <c r="C7" s="324"/>
      <c r="D7" s="274">
        <v>0</v>
      </c>
      <c r="E7" s="300">
        <v>0</v>
      </c>
    </row>
    <row r="8" spans="1:11">
      <c r="A8" s="105" t="s">
        <v>76</v>
      </c>
      <c r="B8" s="121" t="s">
        <v>77</v>
      </c>
      <c r="C8" s="324"/>
      <c r="D8" s="274">
        <v>0</v>
      </c>
      <c r="E8" s="300">
        <v>0</v>
      </c>
    </row>
    <row r="9" spans="1:11">
      <c r="A9" s="106" t="s">
        <v>78</v>
      </c>
      <c r="B9" s="121" t="s">
        <v>79</v>
      </c>
      <c r="C9" s="324"/>
      <c r="D9" s="274">
        <v>0</v>
      </c>
      <c r="E9" s="300">
        <v>0</v>
      </c>
    </row>
    <row r="10" spans="1:11">
      <c r="A10" s="106" t="s">
        <v>80</v>
      </c>
      <c r="B10" s="121" t="s">
        <v>81</v>
      </c>
      <c r="C10" s="324"/>
      <c r="D10" s="274">
        <v>0</v>
      </c>
      <c r="E10" s="300">
        <v>0</v>
      </c>
    </row>
    <row r="11" spans="1:11">
      <c r="A11" s="106" t="s">
        <v>82</v>
      </c>
      <c r="B11" s="121" t="s">
        <v>83</v>
      </c>
      <c r="C11" s="324"/>
      <c r="D11" s="274">
        <v>0</v>
      </c>
      <c r="E11" s="300">
        <v>0</v>
      </c>
    </row>
    <row r="12" spans="1:11">
      <c r="A12" s="106" t="s">
        <v>84</v>
      </c>
      <c r="B12" s="121" t="s">
        <v>85</v>
      </c>
      <c r="C12" s="324">
        <v>282000</v>
      </c>
      <c r="D12" s="274">
        <v>282000</v>
      </c>
      <c r="E12" s="300">
        <v>240000</v>
      </c>
    </row>
    <row r="13" spans="1:11">
      <c r="A13" s="106" t="s">
        <v>86</v>
      </c>
      <c r="B13" s="121" t="s">
        <v>87</v>
      </c>
      <c r="C13" s="324"/>
      <c r="D13" s="274">
        <v>0</v>
      </c>
      <c r="E13" s="300">
        <v>0</v>
      </c>
    </row>
    <row r="14" spans="1:11">
      <c r="A14" s="107" t="s">
        <v>88</v>
      </c>
      <c r="B14" s="121" t="s">
        <v>89</v>
      </c>
      <c r="C14" s="324"/>
      <c r="D14" s="274">
        <v>0</v>
      </c>
      <c r="E14" s="300">
        <v>0</v>
      </c>
    </row>
    <row r="15" spans="1:11">
      <c r="A15" s="107" t="s">
        <v>90</v>
      </c>
      <c r="B15" s="121" t="s">
        <v>91</v>
      </c>
      <c r="C15" s="324"/>
      <c r="D15" s="274">
        <v>0</v>
      </c>
      <c r="E15" s="300">
        <v>0</v>
      </c>
    </row>
    <row r="16" spans="1:11">
      <c r="A16" s="107" t="s">
        <v>92</v>
      </c>
      <c r="B16" s="121" t="s">
        <v>93</v>
      </c>
      <c r="C16" s="324"/>
      <c r="D16" s="274">
        <v>0</v>
      </c>
      <c r="E16" s="300">
        <v>0</v>
      </c>
    </row>
    <row r="17" spans="1:5">
      <c r="A17" s="107" t="s">
        <v>94</v>
      </c>
      <c r="B17" s="121" t="s">
        <v>95</v>
      </c>
      <c r="C17" s="324"/>
      <c r="D17" s="274">
        <v>0</v>
      </c>
      <c r="E17" s="300">
        <v>0</v>
      </c>
    </row>
    <row r="18" spans="1:5">
      <c r="A18" s="107" t="s">
        <v>431</v>
      </c>
      <c r="B18" s="121" t="s">
        <v>96</v>
      </c>
      <c r="C18" s="324"/>
      <c r="D18" s="274">
        <v>90250</v>
      </c>
      <c r="E18" s="300">
        <v>90250</v>
      </c>
    </row>
    <row r="19" spans="1:5">
      <c r="A19" s="108" t="s">
        <v>369</v>
      </c>
      <c r="B19" s="122" t="s">
        <v>97</v>
      </c>
      <c r="C19" s="338">
        <f>SUM(C6:C18)</f>
        <v>4778330</v>
      </c>
      <c r="D19" s="338">
        <f t="shared" ref="D19:E19" si="0">SUM(D6:D18)</f>
        <v>4603822</v>
      </c>
      <c r="E19" s="339">
        <f t="shared" si="0"/>
        <v>4561207</v>
      </c>
    </row>
    <row r="20" spans="1:5">
      <c r="A20" s="107" t="s">
        <v>98</v>
      </c>
      <c r="B20" s="121" t="s">
        <v>99</v>
      </c>
      <c r="C20" s="324">
        <v>3062860</v>
      </c>
      <c r="D20" s="274">
        <v>3062860</v>
      </c>
      <c r="E20" s="300">
        <v>2495160</v>
      </c>
    </row>
    <row r="21" spans="1:5">
      <c r="A21" s="107" t="s">
        <v>100</v>
      </c>
      <c r="B21" s="121" t="s">
        <v>101</v>
      </c>
      <c r="C21" s="324">
        <v>0</v>
      </c>
      <c r="D21" s="274">
        <v>2210000</v>
      </c>
      <c r="E21" s="300">
        <v>2210000</v>
      </c>
    </row>
    <row r="22" spans="1:5">
      <c r="A22" s="83" t="s">
        <v>102</v>
      </c>
      <c r="B22" s="121" t="s">
        <v>103</v>
      </c>
      <c r="C22" s="324">
        <v>760000</v>
      </c>
      <c r="D22" s="274">
        <v>610000</v>
      </c>
      <c r="E22" s="300">
        <v>392340</v>
      </c>
    </row>
    <row r="23" spans="1:5">
      <c r="A23" s="109" t="s">
        <v>370</v>
      </c>
      <c r="B23" s="122" t="s">
        <v>104</v>
      </c>
      <c r="C23" s="338">
        <f>SUM(C20:C22)</f>
        <v>3822860</v>
      </c>
      <c r="D23" s="338">
        <f t="shared" ref="D23:E23" si="1">SUM(D20:D22)</f>
        <v>5882860</v>
      </c>
      <c r="E23" s="339">
        <f t="shared" si="1"/>
        <v>5097500</v>
      </c>
    </row>
    <row r="24" spans="1:5">
      <c r="A24" s="110" t="s">
        <v>461</v>
      </c>
      <c r="B24" s="123" t="s">
        <v>105</v>
      </c>
      <c r="C24" s="338">
        <f>SUM(C23,C19)</f>
        <v>8601190</v>
      </c>
      <c r="D24" s="338">
        <f t="shared" ref="D24:E24" si="2">SUM(D23,D19)</f>
        <v>10486682</v>
      </c>
      <c r="E24" s="339">
        <f t="shared" si="2"/>
        <v>9658707</v>
      </c>
    </row>
    <row r="25" spans="1:5">
      <c r="A25" s="98" t="s">
        <v>432</v>
      </c>
      <c r="B25" s="123" t="s">
        <v>106</v>
      </c>
      <c r="C25" s="338">
        <v>1596847</v>
      </c>
      <c r="D25" s="275">
        <v>1900453</v>
      </c>
      <c r="E25" s="302">
        <v>1900453</v>
      </c>
    </row>
    <row r="26" spans="1:5">
      <c r="A26" s="107" t="s">
        <v>107</v>
      </c>
      <c r="B26" s="121" t="s">
        <v>108</v>
      </c>
      <c r="C26" s="324">
        <v>0</v>
      </c>
      <c r="D26" s="274">
        <v>38000</v>
      </c>
      <c r="E26" s="300">
        <v>37543</v>
      </c>
    </row>
    <row r="27" spans="1:5">
      <c r="A27" s="107" t="s">
        <v>109</v>
      </c>
      <c r="B27" s="121" t="s">
        <v>110</v>
      </c>
      <c r="C27" s="324">
        <v>1513000</v>
      </c>
      <c r="D27" s="274">
        <v>1624505</v>
      </c>
      <c r="E27" s="300">
        <v>1624505</v>
      </c>
    </row>
    <row r="28" spans="1:5">
      <c r="A28" s="107" t="s">
        <v>111</v>
      </c>
      <c r="B28" s="121" t="s">
        <v>112</v>
      </c>
      <c r="C28" s="324"/>
      <c r="D28" s="274">
        <v>0</v>
      </c>
      <c r="E28" s="300">
        <v>0</v>
      </c>
    </row>
    <row r="29" spans="1:5">
      <c r="A29" s="109" t="s">
        <v>371</v>
      </c>
      <c r="B29" s="122" t="s">
        <v>113</v>
      </c>
      <c r="C29" s="338">
        <f>SUM(C26:C28)</f>
        <v>1513000</v>
      </c>
      <c r="D29" s="338">
        <f t="shared" ref="D29:E29" si="3">SUM(D26:D28)</f>
        <v>1662505</v>
      </c>
      <c r="E29" s="339">
        <f t="shared" si="3"/>
        <v>1662048</v>
      </c>
    </row>
    <row r="30" spans="1:5">
      <c r="A30" s="107" t="s">
        <v>114</v>
      </c>
      <c r="B30" s="121" t="s">
        <v>115</v>
      </c>
      <c r="C30" s="324">
        <v>50000</v>
      </c>
      <c r="D30" s="274">
        <v>450000</v>
      </c>
      <c r="E30" s="300">
        <v>340442</v>
      </c>
    </row>
    <row r="31" spans="1:5">
      <c r="A31" s="107" t="s">
        <v>116</v>
      </c>
      <c r="B31" s="121" t="s">
        <v>117</v>
      </c>
      <c r="C31" s="324">
        <v>1430000</v>
      </c>
      <c r="D31" s="274">
        <v>630000</v>
      </c>
      <c r="E31" s="300">
        <v>150345</v>
      </c>
    </row>
    <row r="32" spans="1:5" ht="15" customHeight="1">
      <c r="A32" s="109" t="s">
        <v>462</v>
      </c>
      <c r="B32" s="122" t="s">
        <v>118</v>
      </c>
      <c r="C32" s="338">
        <f>SUM(C30:C31)</f>
        <v>1480000</v>
      </c>
      <c r="D32" s="338">
        <f t="shared" ref="D32:E32" si="4">SUM(D30:D31)</f>
        <v>1080000</v>
      </c>
      <c r="E32" s="339">
        <f t="shared" si="4"/>
        <v>490787</v>
      </c>
    </row>
    <row r="33" spans="1:5">
      <c r="A33" s="107" t="s">
        <v>119</v>
      </c>
      <c r="B33" s="121" t="s">
        <v>120</v>
      </c>
      <c r="C33" s="324">
        <v>2143920</v>
      </c>
      <c r="D33" s="274">
        <v>2143920</v>
      </c>
      <c r="E33" s="300">
        <v>1432594</v>
      </c>
    </row>
    <row r="34" spans="1:5">
      <c r="A34" s="107" t="s">
        <v>121</v>
      </c>
      <c r="B34" s="121" t="s">
        <v>122</v>
      </c>
      <c r="C34" s="324">
        <v>0</v>
      </c>
      <c r="D34" s="274">
        <v>0</v>
      </c>
      <c r="E34" s="300">
        <v>0</v>
      </c>
    </row>
    <row r="35" spans="1:5">
      <c r="A35" s="107" t="s">
        <v>433</v>
      </c>
      <c r="B35" s="121" t="s">
        <v>123</v>
      </c>
      <c r="C35" s="324"/>
      <c r="D35" s="274">
        <v>0</v>
      </c>
      <c r="E35" s="300">
        <v>0</v>
      </c>
    </row>
    <row r="36" spans="1:5">
      <c r="A36" s="107" t="s">
        <v>124</v>
      </c>
      <c r="B36" s="121" t="s">
        <v>125</v>
      </c>
      <c r="C36" s="324">
        <v>1080580</v>
      </c>
      <c r="D36" s="274">
        <v>1369393</v>
      </c>
      <c r="E36" s="300">
        <v>1369393</v>
      </c>
    </row>
    <row r="37" spans="1:5">
      <c r="A37" s="111" t="s">
        <v>434</v>
      </c>
      <c r="B37" s="121" t="s">
        <v>126</v>
      </c>
      <c r="C37" s="324"/>
      <c r="D37" s="274">
        <v>0</v>
      </c>
      <c r="E37" s="300">
        <v>0</v>
      </c>
    </row>
    <row r="38" spans="1:5">
      <c r="A38" s="83" t="s">
        <v>127</v>
      </c>
      <c r="B38" s="121" t="s">
        <v>128</v>
      </c>
      <c r="C38" s="324">
        <v>140000</v>
      </c>
      <c r="D38" s="274">
        <v>141900</v>
      </c>
      <c r="E38" s="300">
        <v>141900</v>
      </c>
    </row>
    <row r="39" spans="1:5">
      <c r="A39" s="107" t="s">
        <v>435</v>
      </c>
      <c r="B39" s="121" t="s">
        <v>129</v>
      </c>
      <c r="C39" s="324">
        <v>3250000</v>
      </c>
      <c r="D39" s="274">
        <v>3250000</v>
      </c>
      <c r="E39" s="300">
        <v>2584540</v>
      </c>
    </row>
    <row r="40" spans="1:5">
      <c r="A40" s="109" t="s">
        <v>372</v>
      </c>
      <c r="B40" s="122" t="s">
        <v>130</v>
      </c>
      <c r="C40" s="338">
        <f>SUM(C33:C39)</f>
        <v>6614500</v>
      </c>
      <c r="D40" s="338">
        <f t="shared" ref="D40:E40" si="5">SUM(D33:D39)</f>
        <v>6905213</v>
      </c>
      <c r="E40" s="339">
        <f t="shared" si="5"/>
        <v>5528427</v>
      </c>
    </row>
    <row r="41" spans="1:5">
      <c r="A41" s="107" t="s">
        <v>131</v>
      </c>
      <c r="B41" s="121" t="s">
        <v>132</v>
      </c>
      <c r="C41" s="324"/>
      <c r="D41" s="274">
        <v>0</v>
      </c>
      <c r="E41" s="300">
        <v>0</v>
      </c>
    </row>
    <row r="42" spans="1:5">
      <c r="A42" s="107" t="s">
        <v>133</v>
      </c>
      <c r="B42" s="121" t="s">
        <v>134</v>
      </c>
      <c r="C42" s="324">
        <v>0</v>
      </c>
      <c r="D42" s="274">
        <v>0</v>
      </c>
      <c r="E42" s="300">
        <v>0</v>
      </c>
    </row>
    <row r="43" spans="1:5">
      <c r="A43" s="109" t="s">
        <v>373</v>
      </c>
      <c r="B43" s="122" t="s">
        <v>135</v>
      </c>
      <c r="C43" s="324">
        <v>0</v>
      </c>
      <c r="D43" s="274">
        <v>0</v>
      </c>
      <c r="E43" s="300">
        <v>0</v>
      </c>
    </row>
    <row r="44" spans="1:5">
      <c r="A44" s="107" t="s">
        <v>136</v>
      </c>
      <c r="B44" s="121" t="s">
        <v>137</v>
      </c>
      <c r="C44" s="324">
        <v>1842580</v>
      </c>
      <c r="D44" s="274">
        <v>1842580</v>
      </c>
      <c r="E44" s="300">
        <v>1711223</v>
      </c>
    </row>
    <row r="45" spans="1:5">
      <c r="A45" s="107" t="s">
        <v>138</v>
      </c>
      <c r="B45" s="121" t="s">
        <v>139</v>
      </c>
      <c r="C45" s="324"/>
      <c r="D45" s="274">
        <v>0</v>
      </c>
      <c r="E45" s="300">
        <v>0</v>
      </c>
    </row>
    <row r="46" spans="1:5">
      <c r="A46" s="107" t="s">
        <v>436</v>
      </c>
      <c r="B46" s="121" t="s">
        <v>140</v>
      </c>
      <c r="C46" s="324"/>
      <c r="D46" s="274">
        <v>0</v>
      </c>
      <c r="E46" s="300">
        <v>0</v>
      </c>
    </row>
    <row r="47" spans="1:5">
      <c r="A47" s="107" t="s">
        <v>437</v>
      </c>
      <c r="B47" s="121" t="s">
        <v>141</v>
      </c>
      <c r="C47" s="324"/>
      <c r="D47" s="274">
        <v>0</v>
      </c>
      <c r="E47" s="300">
        <v>0</v>
      </c>
    </row>
    <row r="48" spans="1:5">
      <c r="A48" s="107" t="s">
        <v>142</v>
      </c>
      <c r="B48" s="121" t="s">
        <v>143</v>
      </c>
      <c r="C48" s="324">
        <v>30000</v>
      </c>
      <c r="D48" s="274">
        <v>30000</v>
      </c>
      <c r="E48" s="300">
        <v>10094</v>
      </c>
    </row>
    <row r="49" spans="1:5">
      <c r="A49" s="109" t="s">
        <v>374</v>
      </c>
      <c r="B49" s="122" t="s">
        <v>144</v>
      </c>
      <c r="C49" s="338">
        <f>SUM(C44:C48)</f>
        <v>1872580</v>
      </c>
      <c r="D49" s="338">
        <f t="shared" ref="D49:E49" si="6">SUM(D44:D48)</f>
        <v>1872580</v>
      </c>
      <c r="E49" s="339">
        <f t="shared" si="6"/>
        <v>1721317</v>
      </c>
    </row>
    <row r="50" spans="1:5">
      <c r="A50" s="98" t="s">
        <v>375</v>
      </c>
      <c r="B50" s="123" t="s">
        <v>145</v>
      </c>
      <c r="C50" s="338">
        <f>SUM(C29+C32+C40+C43+C49)</f>
        <v>11480080</v>
      </c>
      <c r="D50" s="338">
        <f t="shared" ref="D50:E50" si="7">SUM(D29+D32+D40+D43+D49)</f>
        <v>11520298</v>
      </c>
      <c r="E50" s="339">
        <f t="shared" si="7"/>
        <v>9402579</v>
      </c>
    </row>
    <row r="51" spans="1:5">
      <c r="A51" s="78" t="s">
        <v>146</v>
      </c>
      <c r="B51" s="121" t="s">
        <v>147</v>
      </c>
      <c r="C51" s="324"/>
      <c r="D51" s="274"/>
      <c r="E51" s="300"/>
    </row>
    <row r="52" spans="1:5">
      <c r="A52" s="78" t="s">
        <v>376</v>
      </c>
      <c r="B52" s="121" t="s">
        <v>148</v>
      </c>
      <c r="C52" s="324">
        <v>0</v>
      </c>
      <c r="D52" s="274">
        <v>0</v>
      </c>
      <c r="E52" s="300">
        <v>0</v>
      </c>
    </row>
    <row r="53" spans="1:5">
      <c r="A53" s="112" t="s">
        <v>438</v>
      </c>
      <c r="B53" s="121" t="s">
        <v>149</v>
      </c>
      <c r="C53" s="324"/>
      <c r="D53" s="274"/>
      <c r="E53" s="300"/>
    </row>
    <row r="54" spans="1:5">
      <c r="A54" s="112" t="s">
        <v>439</v>
      </c>
      <c r="B54" s="121" t="s">
        <v>150</v>
      </c>
      <c r="C54" s="324"/>
      <c r="D54" s="274"/>
      <c r="E54" s="300"/>
    </row>
    <row r="55" spans="1:5">
      <c r="A55" s="112" t="s">
        <v>440</v>
      </c>
      <c r="B55" s="121" t="s">
        <v>151</v>
      </c>
      <c r="C55" s="324">
        <v>0</v>
      </c>
      <c r="D55" s="274">
        <v>0</v>
      </c>
      <c r="E55" s="300">
        <v>0</v>
      </c>
    </row>
    <row r="56" spans="1:5">
      <c r="A56" s="78" t="s">
        <v>441</v>
      </c>
      <c r="B56" s="121" t="s">
        <v>152</v>
      </c>
      <c r="C56" s="324">
        <v>0</v>
      </c>
      <c r="D56" s="274">
        <v>0</v>
      </c>
      <c r="E56" s="300">
        <v>0</v>
      </c>
    </row>
    <row r="57" spans="1:5">
      <c r="A57" s="78" t="s">
        <v>442</v>
      </c>
      <c r="B57" s="121" t="s">
        <v>153</v>
      </c>
      <c r="C57" s="324">
        <v>70000</v>
      </c>
      <c r="D57" s="274">
        <v>70000</v>
      </c>
      <c r="E57" s="300">
        <v>0</v>
      </c>
    </row>
    <row r="58" spans="1:5">
      <c r="A58" s="78" t="s">
        <v>443</v>
      </c>
      <c r="B58" s="121" t="s">
        <v>154</v>
      </c>
      <c r="C58" s="324">
        <v>1580000</v>
      </c>
      <c r="D58" s="274">
        <v>1580053</v>
      </c>
      <c r="E58" s="300">
        <v>1580053</v>
      </c>
    </row>
    <row r="59" spans="1:5">
      <c r="A59" s="97" t="s">
        <v>405</v>
      </c>
      <c r="B59" s="123" t="s">
        <v>155</v>
      </c>
      <c r="C59" s="338">
        <f>SUM(C51:C58)</f>
        <v>1650000</v>
      </c>
      <c r="D59" s="338">
        <f t="shared" ref="D59:E59" si="8">SUM(D51:D58)</f>
        <v>1650053</v>
      </c>
      <c r="E59" s="339">
        <f t="shared" si="8"/>
        <v>1580053</v>
      </c>
    </row>
    <row r="60" spans="1:5">
      <c r="A60" s="113" t="s">
        <v>444</v>
      </c>
      <c r="B60" s="121" t="s">
        <v>156</v>
      </c>
      <c r="C60" s="324"/>
      <c r="D60" s="274"/>
      <c r="E60" s="300"/>
    </row>
    <row r="61" spans="1:5">
      <c r="A61" s="113" t="s">
        <v>157</v>
      </c>
      <c r="B61" s="121" t="s">
        <v>158</v>
      </c>
      <c r="C61" s="324"/>
      <c r="D61" s="274">
        <v>0</v>
      </c>
      <c r="E61" s="300">
        <v>0</v>
      </c>
    </row>
    <row r="62" spans="1:5">
      <c r="A62" s="113" t="s">
        <v>159</v>
      </c>
      <c r="B62" s="121" t="s">
        <v>160</v>
      </c>
      <c r="C62" s="324"/>
      <c r="D62" s="274"/>
      <c r="E62" s="300"/>
    </row>
    <row r="63" spans="1:5">
      <c r="A63" s="113" t="s">
        <v>406</v>
      </c>
      <c r="B63" s="121" t="s">
        <v>161</v>
      </c>
      <c r="C63" s="324"/>
      <c r="D63" s="274"/>
      <c r="E63" s="300"/>
    </row>
    <row r="64" spans="1:5">
      <c r="A64" s="113" t="s">
        <v>445</v>
      </c>
      <c r="B64" s="121" t="s">
        <v>162</v>
      </c>
      <c r="C64" s="324"/>
      <c r="D64" s="274"/>
      <c r="E64" s="300"/>
    </row>
    <row r="65" spans="1:5">
      <c r="A65" s="113" t="s">
        <v>408</v>
      </c>
      <c r="B65" s="121" t="s">
        <v>163</v>
      </c>
      <c r="C65" s="324">
        <v>532630</v>
      </c>
      <c r="D65" s="274">
        <v>1316643</v>
      </c>
      <c r="E65" s="300">
        <v>1316643</v>
      </c>
    </row>
    <row r="66" spans="1:5">
      <c r="A66" s="113" t="s">
        <v>446</v>
      </c>
      <c r="B66" s="121" t="s">
        <v>164</v>
      </c>
      <c r="C66" s="324"/>
      <c r="D66" s="274">
        <v>0</v>
      </c>
      <c r="E66" s="300">
        <v>0</v>
      </c>
    </row>
    <row r="67" spans="1:5">
      <c r="A67" s="113" t="s">
        <v>447</v>
      </c>
      <c r="B67" s="121" t="s">
        <v>165</v>
      </c>
      <c r="C67" s="324">
        <v>0</v>
      </c>
      <c r="D67" s="274">
        <v>0</v>
      </c>
      <c r="E67" s="300">
        <v>0</v>
      </c>
    </row>
    <row r="68" spans="1:5">
      <c r="A68" s="113" t="s">
        <v>166</v>
      </c>
      <c r="B68" s="121" t="s">
        <v>167</v>
      </c>
      <c r="C68" s="324"/>
      <c r="D68" s="274">
        <v>0</v>
      </c>
      <c r="E68" s="300">
        <v>0</v>
      </c>
    </row>
    <row r="69" spans="1:5">
      <c r="A69" s="114" t="s">
        <v>168</v>
      </c>
      <c r="B69" s="121" t="s">
        <v>169</v>
      </c>
      <c r="C69" s="324"/>
      <c r="D69" s="274">
        <v>0</v>
      </c>
      <c r="E69" s="300">
        <v>0</v>
      </c>
    </row>
    <row r="70" spans="1:5">
      <c r="A70" s="113" t="s">
        <v>448</v>
      </c>
      <c r="B70" s="121" t="s">
        <v>170</v>
      </c>
      <c r="C70" s="324">
        <v>0</v>
      </c>
      <c r="D70" s="274">
        <v>75000</v>
      </c>
      <c r="E70" s="300">
        <v>75000</v>
      </c>
    </row>
    <row r="71" spans="1:5">
      <c r="A71" s="114" t="s">
        <v>600</v>
      </c>
      <c r="B71" s="121" t="s">
        <v>632</v>
      </c>
      <c r="C71" s="324">
        <v>4311246</v>
      </c>
      <c r="D71" s="274">
        <v>4340155</v>
      </c>
      <c r="E71" s="300">
        <v>0</v>
      </c>
    </row>
    <row r="72" spans="1:5">
      <c r="A72" s="114" t="s">
        <v>601</v>
      </c>
      <c r="B72" s="121" t="s">
        <v>632</v>
      </c>
      <c r="C72" s="324"/>
      <c r="D72" s="274">
        <v>0</v>
      </c>
      <c r="E72" s="300">
        <v>0</v>
      </c>
    </row>
    <row r="73" spans="1:5">
      <c r="A73" s="97" t="s">
        <v>411</v>
      </c>
      <c r="B73" s="123" t="s">
        <v>171</v>
      </c>
      <c r="C73" s="338">
        <f>SUM(C60:C72)</f>
        <v>4843876</v>
      </c>
      <c r="D73" s="338">
        <f t="shared" ref="D73:E73" si="9">SUM(D60:D72)</f>
        <v>5731798</v>
      </c>
      <c r="E73" s="339">
        <f t="shared" si="9"/>
        <v>1391643</v>
      </c>
    </row>
    <row r="74" spans="1:5" ht="15.75">
      <c r="A74" s="115" t="s">
        <v>568</v>
      </c>
      <c r="B74" s="124"/>
      <c r="C74" s="340">
        <f>SUM(C24+C25+C50+C59+C73)</f>
        <v>28171993</v>
      </c>
      <c r="D74" s="340">
        <f t="shared" ref="D74:E74" si="10">SUM(D24+D25+D50+D59+D73)</f>
        <v>31289284</v>
      </c>
      <c r="E74" s="341">
        <f t="shared" si="10"/>
        <v>23933435</v>
      </c>
    </row>
    <row r="75" spans="1:5">
      <c r="A75" s="116" t="s">
        <v>172</v>
      </c>
      <c r="B75" s="121" t="s">
        <v>173</v>
      </c>
      <c r="C75" s="324"/>
      <c r="D75" s="274"/>
      <c r="E75" s="300"/>
    </row>
    <row r="76" spans="1:5">
      <c r="A76" s="116" t="s">
        <v>449</v>
      </c>
      <c r="B76" s="121" t="s">
        <v>174</v>
      </c>
      <c r="C76" s="324">
        <v>3900000</v>
      </c>
      <c r="D76" s="274">
        <v>3900000</v>
      </c>
      <c r="E76" s="300">
        <v>0</v>
      </c>
    </row>
    <row r="77" spans="1:5">
      <c r="A77" s="116" t="s">
        <v>175</v>
      </c>
      <c r="B77" s="121" t="s">
        <v>176</v>
      </c>
      <c r="C77" s="324">
        <v>0</v>
      </c>
      <c r="D77" s="274">
        <v>345339</v>
      </c>
      <c r="E77" s="300">
        <v>345339</v>
      </c>
    </row>
    <row r="78" spans="1:5">
      <c r="A78" s="116" t="s">
        <v>177</v>
      </c>
      <c r="B78" s="121" t="s">
        <v>178</v>
      </c>
      <c r="C78" s="324">
        <v>1033950</v>
      </c>
      <c r="D78" s="274">
        <v>993950</v>
      </c>
      <c r="E78" s="300">
        <v>201988</v>
      </c>
    </row>
    <row r="79" spans="1:5">
      <c r="A79" s="83" t="s">
        <v>179</v>
      </c>
      <c r="B79" s="121" t="s">
        <v>180</v>
      </c>
      <c r="C79" s="324"/>
      <c r="D79" s="274"/>
      <c r="E79" s="300"/>
    </row>
    <row r="80" spans="1:5">
      <c r="A80" s="83" t="s">
        <v>181</v>
      </c>
      <c r="B80" s="121" t="s">
        <v>182</v>
      </c>
      <c r="C80" s="324"/>
      <c r="D80" s="274"/>
      <c r="E80" s="300"/>
    </row>
    <row r="81" spans="1:5">
      <c r="A81" s="83" t="s">
        <v>183</v>
      </c>
      <c r="B81" s="121" t="s">
        <v>184</v>
      </c>
      <c r="C81" s="324">
        <v>380000</v>
      </c>
      <c r="D81" s="274">
        <v>380000</v>
      </c>
      <c r="E81" s="300">
        <v>147778</v>
      </c>
    </row>
    <row r="82" spans="1:5">
      <c r="A82" s="117" t="s">
        <v>413</v>
      </c>
      <c r="B82" s="123" t="s">
        <v>185</v>
      </c>
      <c r="C82" s="338">
        <f>SUM(C75:C81)</f>
        <v>5313950</v>
      </c>
      <c r="D82" s="338">
        <f t="shared" ref="D82:E82" si="11">SUM(D75:D81)</f>
        <v>5619289</v>
      </c>
      <c r="E82" s="339">
        <f t="shared" si="11"/>
        <v>695105</v>
      </c>
    </row>
    <row r="83" spans="1:5">
      <c r="A83" s="78" t="s">
        <v>186</v>
      </c>
      <c r="B83" s="121" t="s">
        <v>187</v>
      </c>
      <c r="C83" s="324">
        <v>27457678</v>
      </c>
      <c r="D83" s="274">
        <v>25341279</v>
      </c>
      <c r="E83" s="300">
        <v>21933000</v>
      </c>
    </row>
    <row r="84" spans="1:5">
      <c r="A84" s="78" t="s">
        <v>188</v>
      </c>
      <c r="B84" s="121" t="s">
        <v>189</v>
      </c>
      <c r="C84" s="324"/>
      <c r="D84" s="274"/>
      <c r="E84" s="300"/>
    </row>
    <row r="85" spans="1:5">
      <c r="A85" s="78" t="s">
        <v>190</v>
      </c>
      <c r="B85" s="121" t="s">
        <v>191</v>
      </c>
      <c r="C85" s="324">
        <v>4000000</v>
      </c>
      <c r="D85" s="274"/>
      <c r="E85" s="300"/>
    </row>
    <row r="86" spans="1:5">
      <c r="A86" s="78" t="s">
        <v>192</v>
      </c>
      <c r="B86" s="121" t="s">
        <v>193</v>
      </c>
      <c r="C86" s="324">
        <v>2000000</v>
      </c>
      <c r="D86" s="274">
        <v>6000000</v>
      </c>
      <c r="E86" s="300">
        <v>5921911</v>
      </c>
    </row>
    <row r="87" spans="1:5">
      <c r="A87" s="97" t="s">
        <v>414</v>
      </c>
      <c r="B87" s="123" t="s">
        <v>194</v>
      </c>
      <c r="C87" s="338">
        <f>SUM(C83:C86)</f>
        <v>33457678</v>
      </c>
      <c r="D87" s="338">
        <f t="shared" ref="D87:E87" si="12">SUM(D83:D86)</f>
        <v>31341279</v>
      </c>
      <c r="E87" s="339">
        <f t="shared" si="12"/>
        <v>27854911</v>
      </c>
    </row>
    <row r="88" spans="1:5">
      <c r="A88" s="78" t="s">
        <v>195</v>
      </c>
      <c r="B88" s="121" t="s">
        <v>196</v>
      </c>
      <c r="C88" s="324"/>
      <c r="D88" s="274"/>
      <c r="E88" s="300"/>
    </row>
    <row r="89" spans="1:5">
      <c r="A89" s="78" t="s">
        <v>450</v>
      </c>
      <c r="B89" s="121" t="s">
        <v>197</v>
      </c>
      <c r="C89" s="324"/>
      <c r="D89" s="274"/>
      <c r="E89" s="300"/>
    </row>
    <row r="90" spans="1:5">
      <c r="A90" s="78" t="s">
        <v>451</v>
      </c>
      <c r="B90" s="121" t="s">
        <v>198</v>
      </c>
      <c r="C90" s="324"/>
      <c r="D90" s="274"/>
      <c r="E90" s="300"/>
    </row>
    <row r="91" spans="1:5">
      <c r="A91" s="78" t="s">
        <v>452</v>
      </c>
      <c r="B91" s="121" t="s">
        <v>199</v>
      </c>
      <c r="C91" s="324"/>
      <c r="D91" s="274"/>
      <c r="E91" s="300"/>
    </row>
    <row r="92" spans="1:5">
      <c r="A92" s="78" t="s">
        <v>453</v>
      </c>
      <c r="B92" s="121" t="s">
        <v>200</v>
      </c>
      <c r="C92" s="324"/>
      <c r="D92" s="274"/>
      <c r="E92" s="300"/>
    </row>
    <row r="93" spans="1:5">
      <c r="A93" s="78" t="s">
        <v>454</v>
      </c>
      <c r="B93" s="121" t="s">
        <v>201</v>
      </c>
      <c r="C93" s="324"/>
      <c r="D93" s="274">
        <v>0</v>
      </c>
      <c r="E93" s="300">
        <v>0</v>
      </c>
    </row>
    <row r="94" spans="1:5">
      <c r="A94" s="78" t="s">
        <v>202</v>
      </c>
      <c r="B94" s="121" t="s">
        <v>203</v>
      </c>
      <c r="C94" s="324"/>
      <c r="D94" s="274"/>
      <c r="E94" s="300"/>
    </row>
    <row r="95" spans="1:5">
      <c r="A95" s="78" t="s">
        <v>455</v>
      </c>
      <c r="B95" s="121" t="s">
        <v>204</v>
      </c>
      <c r="C95" s="324"/>
      <c r="D95" s="274"/>
      <c r="E95" s="300"/>
    </row>
    <row r="96" spans="1:5">
      <c r="A96" s="97" t="s">
        <v>415</v>
      </c>
      <c r="B96" s="123" t="s">
        <v>205</v>
      </c>
      <c r="C96" s="338">
        <f>SUM(C88:C95)</f>
        <v>0</v>
      </c>
      <c r="D96" s="338">
        <f t="shared" ref="D96:E96" si="13">SUM(D88:D95)</f>
        <v>0</v>
      </c>
      <c r="E96" s="339">
        <f t="shared" si="13"/>
        <v>0</v>
      </c>
    </row>
    <row r="97" spans="1:24" ht="15.75">
      <c r="A97" s="115" t="s">
        <v>567</v>
      </c>
      <c r="B97" s="124"/>
      <c r="C97" s="340">
        <f>SUM(C96,C87,C82)</f>
        <v>38771628</v>
      </c>
      <c r="D97" s="340">
        <f t="shared" ref="D97:E97" si="14">SUM(D96,D87,D82)</f>
        <v>36960568</v>
      </c>
      <c r="E97" s="341">
        <f t="shared" si="14"/>
        <v>28550016</v>
      </c>
    </row>
    <row r="98" spans="1:24" ht="15.75">
      <c r="A98" s="118" t="s">
        <v>463</v>
      </c>
      <c r="B98" s="125" t="s">
        <v>206</v>
      </c>
      <c r="C98" s="342">
        <f>SUM(C24+C25+C50+C59+C73+C82+C87+C96)</f>
        <v>66943621</v>
      </c>
      <c r="D98" s="342">
        <f t="shared" ref="D98:E98" si="15">SUM(D24+D25+D50+D59+D73+D82+D87+D96)</f>
        <v>68249852</v>
      </c>
      <c r="E98" s="343">
        <f t="shared" si="15"/>
        <v>52483451</v>
      </c>
    </row>
    <row r="99" spans="1:24">
      <c r="A99" s="78" t="s">
        <v>456</v>
      </c>
      <c r="B99" s="126" t="s">
        <v>207</v>
      </c>
      <c r="C99" s="344"/>
      <c r="D99" s="345"/>
      <c r="E99" s="346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5"/>
      <c r="X99" s="15"/>
    </row>
    <row r="100" spans="1:24">
      <c r="A100" s="78" t="s">
        <v>210</v>
      </c>
      <c r="B100" s="126" t="s">
        <v>211</v>
      </c>
      <c r="C100" s="344"/>
      <c r="D100" s="345"/>
      <c r="E100" s="346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5"/>
      <c r="X100" s="15"/>
    </row>
    <row r="101" spans="1:24">
      <c r="A101" s="78" t="s">
        <v>457</v>
      </c>
      <c r="B101" s="126" t="s">
        <v>212</v>
      </c>
      <c r="C101" s="344"/>
      <c r="D101" s="347"/>
      <c r="E101" s="348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5"/>
      <c r="X101" s="15"/>
    </row>
    <row r="102" spans="1:24">
      <c r="A102" s="79" t="s">
        <v>420</v>
      </c>
      <c r="B102" s="127" t="s">
        <v>214</v>
      </c>
      <c r="C102" s="349"/>
      <c r="D102" s="350"/>
      <c r="E102" s="351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5"/>
      <c r="X102" s="15"/>
    </row>
    <row r="103" spans="1:24">
      <c r="A103" s="80" t="s">
        <v>458</v>
      </c>
      <c r="B103" s="126" t="s">
        <v>215</v>
      </c>
      <c r="C103" s="352"/>
      <c r="D103" s="353"/>
      <c r="E103" s="354"/>
      <c r="F103" s="17"/>
      <c r="G103" s="17"/>
      <c r="H103" s="17"/>
      <c r="I103" s="17"/>
      <c r="J103" s="17"/>
      <c r="K103" s="17"/>
      <c r="L103" s="17"/>
      <c r="M103" s="17"/>
      <c r="N103" s="17"/>
      <c r="O103" s="17"/>
      <c r="P103" s="17"/>
      <c r="Q103" s="17"/>
      <c r="R103" s="17"/>
      <c r="S103" s="17"/>
      <c r="T103" s="17"/>
      <c r="U103" s="17"/>
      <c r="V103" s="17"/>
      <c r="W103" s="15"/>
      <c r="X103" s="15"/>
    </row>
    <row r="104" spans="1:24">
      <c r="A104" s="80" t="s">
        <v>426</v>
      </c>
      <c r="B104" s="126" t="s">
        <v>218</v>
      </c>
      <c r="C104" s="352"/>
      <c r="D104" s="353"/>
      <c r="E104" s="354"/>
      <c r="F104" s="17"/>
      <c r="G104" s="17"/>
      <c r="H104" s="17"/>
      <c r="I104" s="17"/>
      <c r="J104" s="17"/>
      <c r="K104" s="17"/>
      <c r="L104" s="17"/>
      <c r="M104" s="17"/>
      <c r="N104" s="17"/>
      <c r="O104" s="17"/>
      <c r="P104" s="17"/>
      <c r="Q104" s="17"/>
      <c r="R104" s="17"/>
      <c r="S104" s="17"/>
      <c r="T104" s="17"/>
      <c r="U104" s="17"/>
      <c r="V104" s="17"/>
      <c r="W104" s="15"/>
      <c r="X104" s="15"/>
    </row>
    <row r="105" spans="1:24">
      <c r="A105" s="78" t="s">
        <v>219</v>
      </c>
      <c r="B105" s="126" t="s">
        <v>220</v>
      </c>
      <c r="C105" s="344"/>
      <c r="D105" s="345"/>
      <c r="E105" s="346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5"/>
      <c r="X105" s="15"/>
    </row>
    <row r="106" spans="1:24">
      <c r="A106" s="78" t="s">
        <v>459</v>
      </c>
      <c r="B106" s="126" t="s">
        <v>221</v>
      </c>
      <c r="C106" s="344"/>
      <c r="D106" s="345"/>
      <c r="E106" s="346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5"/>
      <c r="X106" s="15"/>
    </row>
    <row r="107" spans="1:24">
      <c r="A107" s="81" t="s">
        <v>423</v>
      </c>
      <c r="B107" s="127" t="s">
        <v>222</v>
      </c>
      <c r="C107" s="355"/>
      <c r="D107" s="356"/>
      <c r="E107" s="357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5"/>
      <c r="X107" s="15"/>
    </row>
    <row r="108" spans="1:24">
      <c r="A108" s="80" t="s">
        <v>223</v>
      </c>
      <c r="B108" s="126" t="s">
        <v>224</v>
      </c>
      <c r="C108" s="352"/>
      <c r="D108" s="353"/>
      <c r="E108" s="354"/>
      <c r="F108" s="17"/>
      <c r="G108" s="17"/>
      <c r="H108" s="17"/>
      <c r="I108" s="17"/>
      <c r="J108" s="17"/>
      <c r="K108" s="17"/>
      <c r="L108" s="17"/>
      <c r="M108" s="17"/>
      <c r="N108" s="17"/>
      <c r="O108" s="17"/>
      <c r="P108" s="17"/>
      <c r="Q108" s="17"/>
      <c r="R108" s="17"/>
      <c r="S108" s="17"/>
      <c r="T108" s="17"/>
      <c r="U108" s="17"/>
      <c r="V108" s="17"/>
      <c r="W108" s="15"/>
      <c r="X108" s="15"/>
    </row>
    <row r="109" spans="1:24">
      <c r="A109" s="80" t="s">
        <v>225</v>
      </c>
      <c r="B109" s="126" t="s">
        <v>226</v>
      </c>
      <c r="C109" s="358">
        <v>695888</v>
      </c>
      <c r="D109" s="359">
        <v>695888</v>
      </c>
      <c r="E109" s="360">
        <v>695888</v>
      </c>
      <c r="F109" s="17"/>
      <c r="G109" s="17"/>
      <c r="H109" s="17"/>
      <c r="I109" s="17"/>
      <c r="J109" s="17"/>
      <c r="K109" s="17"/>
      <c r="L109" s="17"/>
      <c r="M109" s="17"/>
      <c r="N109" s="17"/>
      <c r="O109" s="17"/>
      <c r="P109" s="17"/>
      <c r="Q109" s="17"/>
      <c r="R109" s="17"/>
      <c r="S109" s="17"/>
      <c r="T109" s="17"/>
      <c r="U109" s="17"/>
      <c r="V109" s="17"/>
      <c r="W109" s="15"/>
      <c r="X109" s="15"/>
    </row>
    <row r="110" spans="1:24">
      <c r="A110" s="81" t="s">
        <v>227</v>
      </c>
      <c r="B110" s="127" t="s">
        <v>228</v>
      </c>
      <c r="C110" s="352"/>
      <c r="D110" s="353"/>
      <c r="E110" s="354"/>
      <c r="F110" s="17"/>
      <c r="G110" s="17"/>
      <c r="H110" s="17"/>
      <c r="I110" s="17"/>
      <c r="J110" s="17"/>
      <c r="K110" s="17"/>
      <c r="L110" s="17"/>
      <c r="M110" s="17"/>
      <c r="N110" s="17"/>
      <c r="O110" s="17"/>
      <c r="P110" s="17"/>
      <c r="Q110" s="17"/>
      <c r="R110" s="17"/>
      <c r="S110" s="17"/>
      <c r="T110" s="17"/>
      <c r="U110" s="17"/>
      <c r="V110" s="17"/>
      <c r="W110" s="15"/>
      <c r="X110" s="15"/>
    </row>
    <row r="111" spans="1:24">
      <c r="A111" s="80" t="s">
        <v>229</v>
      </c>
      <c r="B111" s="126" t="s">
        <v>230</v>
      </c>
      <c r="C111" s="352"/>
      <c r="D111" s="353"/>
      <c r="E111" s="354"/>
      <c r="F111" s="17"/>
      <c r="G111" s="17"/>
      <c r="H111" s="17"/>
      <c r="I111" s="17"/>
      <c r="J111" s="17"/>
      <c r="K111" s="17"/>
      <c r="L111" s="17"/>
      <c r="M111" s="17"/>
      <c r="N111" s="17"/>
      <c r="O111" s="17"/>
      <c r="P111" s="17"/>
      <c r="Q111" s="17"/>
      <c r="R111" s="17"/>
      <c r="S111" s="17"/>
      <c r="T111" s="17"/>
      <c r="U111" s="17"/>
      <c r="V111" s="17"/>
      <c r="W111" s="15"/>
      <c r="X111" s="15"/>
    </row>
    <row r="112" spans="1:24">
      <c r="A112" s="80" t="s">
        <v>231</v>
      </c>
      <c r="B112" s="126" t="s">
        <v>232</v>
      </c>
      <c r="C112" s="352"/>
      <c r="D112" s="353"/>
      <c r="E112" s="354"/>
      <c r="F112" s="17"/>
      <c r="G112" s="17"/>
      <c r="H112" s="17"/>
      <c r="I112" s="17"/>
      <c r="J112" s="17"/>
      <c r="K112" s="17"/>
      <c r="L112" s="17"/>
      <c r="M112" s="17"/>
      <c r="N112" s="17"/>
      <c r="O112" s="17"/>
      <c r="P112" s="17"/>
      <c r="Q112" s="17"/>
      <c r="R112" s="17"/>
      <c r="S112" s="17"/>
      <c r="T112" s="17"/>
      <c r="U112" s="17"/>
      <c r="V112" s="17"/>
      <c r="W112" s="15"/>
      <c r="X112" s="15"/>
    </row>
    <row r="113" spans="1:24">
      <c r="A113" s="80" t="s">
        <v>233</v>
      </c>
      <c r="B113" s="126" t="s">
        <v>234</v>
      </c>
      <c r="C113" s="352"/>
      <c r="D113" s="353"/>
      <c r="E113" s="354"/>
      <c r="F113" s="17"/>
      <c r="G113" s="17"/>
      <c r="H113" s="17"/>
      <c r="I113" s="17"/>
      <c r="J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5"/>
      <c r="X113" s="15"/>
    </row>
    <row r="114" spans="1:24">
      <c r="A114" s="102" t="s">
        <v>424</v>
      </c>
      <c r="B114" s="128" t="s">
        <v>235</v>
      </c>
      <c r="C114" s="338">
        <f>SUM(C102+C107+C108+C109+C110+C111+C112+C113)</f>
        <v>695888</v>
      </c>
      <c r="D114" s="338">
        <f>SUM(D102+D107+D108+D109+D110+D111+D112+D113)</f>
        <v>695888</v>
      </c>
      <c r="E114" s="339">
        <f>SUM(E102+E107+E108+E109+E110+E111+E112+E113)</f>
        <v>695888</v>
      </c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5"/>
      <c r="X114" s="15"/>
    </row>
    <row r="115" spans="1:24">
      <c r="A115" s="80" t="s">
        <v>236</v>
      </c>
      <c r="B115" s="126" t="s">
        <v>237</v>
      </c>
      <c r="C115" s="352"/>
      <c r="D115" s="353"/>
      <c r="E115" s="354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5"/>
      <c r="X115" s="15"/>
    </row>
    <row r="116" spans="1:24">
      <c r="A116" s="78" t="s">
        <v>238</v>
      </c>
      <c r="B116" s="126" t="s">
        <v>239</v>
      </c>
      <c r="C116" s="344"/>
      <c r="D116" s="345"/>
      <c r="E116" s="346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5"/>
      <c r="X116" s="15"/>
    </row>
    <row r="117" spans="1:24">
      <c r="A117" s="80" t="s">
        <v>460</v>
      </c>
      <c r="B117" s="126" t="s">
        <v>240</v>
      </c>
      <c r="C117" s="352"/>
      <c r="D117" s="353"/>
      <c r="E117" s="354"/>
      <c r="F117" s="17"/>
      <c r="G117" s="17"/>
      <c r="H117" s="17"/>
      <c r="I117" s="17"/>
      <c r="J117" s="17"/>
      <c r="K117" s="17"/>
      <c r="L117" s="17"/>
      <c r="M117" s="17"/>
      <c r="N117" s="17"/>
      <c r="O117" s="17"/>
      <c r="P117" s="17"/>
      <c r="Q117" s="17"/>
      <c r="R117" s="17"/>
      <c r="S117" s="17"/>
      <c r="T117" s="17"/>
      <c r="U117" s="17"/>
      <c r="V117" s="17"/>
      <c r="W117" s="15"/>
      <c r="X117" s="15"/>
    </row>
    <row r="118" spans="1:24">
      <c r="A118" s="80" t="s">
        <v>429</v>
      </c>
      <c r="B118" s="126" t="s">
        <v>241</v>
      </c>
      <c r="C118" s="352"/>
      <c r="D118" s="353"/>
      <c r="E118" s="354"/>
      <c r="F118" s="17"/>
      <c r="G118" s="17"/>
      <c r="H118" s="17"/>
      <c r="I118" s="17"/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5"/>
      <c r="X118" s="15"/>
    </row>
    <row r="119" spans="1:24">
      <c r="A119" s="102" t="s">
        <v>430</v>
      </c>
      <c r="B119" s="128" t="s">
        <v>245</v>
      </c>
      <c r="C119" s="355"/>
      <c r="D119" s="356"/>
      <c r="E119" s="357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5"/>
      <c r="X119" s="15"/>
    </row>
    <row r="120" spans="1:24">
      <c r="A120" s="78" t="s">
        <v>246</v>
      </c>
      <c r="B120" s="126" t="s">
        <v>247</v>
      </c>
      <c r="C120" s="344"/>
      <c r="D120" s="345"/>
      <c r="E120" s="346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5"/>
      <c r="X120" s="15"/>
    </row>
    <row r="121" spans="1:24" ht="15.75">
      <c r="A121" s="119" t="s">
        <v>464</v>
      </c>
      <c r="B121" s="129" t="s">
        <v>248</v>
      </c>
      <c r="C121" s="342">
        <f>SUM(C114+C119+C120)</f>
        <v>695888</v>
      </c>
      <c r="D121" s="342">
        <f t="shared" ref="D121:E121" si="16">SUM(D114+D119+D120)</f>
        <v>695888</v>
      </c>
      <c r="E121" s="343">
        <f t="shared" si="16"/>
        <v>695888</v>
      </c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5"/>
      <c r="X121" s="15"/>
    </row>
    <row r="122" spans="1:24" ht="16.5" thickBot="1">
      <c r="A122" s="231" t="s">
        <v>500</v>
      </c>
      <c r="B122" s="232"/>
      <c r="C122" s="361">
        <f>SUM(C98+C121)</f>
        <v>67639509</v>
      </c>
      <c r="D122" s="361">
        <f t="shared" ref="D122:E122" si="17">SUM(D98+D121)</f>
        <v>68945740</v>
      </c>
      <c r="E122" s="362">
        <f t="shared" si="17"/>
        <v>53179339</v>
      </c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</row>
    <row r="123" spans="1:24"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</row>
    <row r="124" spans="1:24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</row>
    <row r="125" spans="1:24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</row>
    <row r="126" spans="1:24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</row>
    <row r="127" spans="1:24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</row>
    <row r="128" spans="1:24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</row>
    <row r="129" spans="2:24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</row>
    <row r="130" spans="2:24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</row>
    <row r="131" spans="2:24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</row>
    <row r="132" spans="2:24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</row>
    <row r="133" spans="2:24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</row>
    <row r="134" spans="2:24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</row>
    <row r="135" spans="2:24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</row>
    <row r="136" spans="2:24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</row>
    <row r="137" spans="2:24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</row>
    <row r="138" spans="2:24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</row>
    <row r="139" spans="2:24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</row>
    <row r="140" spans="2:24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</row>
    <row r="141" spans="2:24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</row>
    <row r="142" spans="2:24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</row>
    <row r="143" spans="2:24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</row>
    <row r="144" spans="2:24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</row>
    <row r="145" spans="2:24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</row>
    <row r="146" spans="2:24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</row>
    <row r="147" spans="2:24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</row>
    <row r="148" spans="2:24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</row>
    <row r="149" spans="2:24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</row>
    <row r="150" spans="2:24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</row>
    <row r="151" spans="2:24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</row>
    <row r="152" spans="2:24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</row>
    <row r="153" spans="2:24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</row>
    <row r="154" spans="2:24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</row>
    <row r="155" spans="2:24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</row>
    <row r="156" spans="2:24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</row>
    <row r="157" spans="2:24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</row>
    <row r="158" spans="2:24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</row>
    <row r="159" spans="2:24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</row>
    <row r="160" spans="2:24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</row>
    <row r="161" spans="2:24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</row>
    <row r="162" spans="2:24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</row>
    <row r="163" spans="2:24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</row>
    <row r="164" spans="2:24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</row>
    <row r="165" spans="2:24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</row>
    <row r="166" spans="2:24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</row>
    <row r="167" spans="2:24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</row>
    <row r="168" spans="2:24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</row>
    <row r="169" spans="2:24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</row>
    <row r="170" spans="2:24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</row>
    <row r="171" spans="2:24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</row>
  </sheetData>
  <mergeCells count="3">
    <mergeCell ref="A3:E3"/>
    <mergeCell ref="A2:E2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40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AE172"/>
  <sheetViews>
    <sheetView workbookViewId="0">
      <selection sqref="A1:N1"/>
    </sheetView>
  </sheetViews>
  <sheetFormatPr defaultRowHeight="15"/>
  <cols>
    <col min="1" max="1" width="83.42578125" customWidth="1"/>
    <col min="3" max="5" width="19" bestFit="1" customWidth="1"/>
    <col min="6" max="7" width="10.28515625" customWidth="1"/>
    <col min="8" max="8" width="10.85546875" customWidth="1"/>
    <col min="9" max="9" width="11.42578125" customWidth="1"/>
    <col min="10" max="10" width="11.28515625" customWidth="1"/>
    <col min="11" max="11" width="10.7109375" customWidth="1"/>
    <col min="12" max="14" width="19" bestFit="1" customWidth="1"/>
  </cols>
  <sheetData>
    <row r="1" spans="1:14">
      <c r="A1" s="400" t="s">
        <v>791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  <c r="M1" s="400"/>
      <c r="N1" s="400"/>
    </row>
    <row r="2" spans="1:14" ht="21" customHeight="1">
      <c r="A2" s="396" t="s">
        <v>736</v>
      </c>
      <c r="B2" s="399"/>
      <c r="C2" s="399"/>
      <c r="D2" s="399"/>
      <c r="E2" s="399"/>
      <c r="F2" s="399"/>
      <c r="G2" s="399"/>
      <c r="H2" s="399"/>
      <c r="I2" s="399"/>
      <c r="J2" s="399"/>
      <c r="K2" s="399"/>
      <c r="L2" s="407"/>
      <c r="M2" s="408"/>
      <c r="N2" s="408"/>
    </row>
    <row r="3" spans="1:14" ht="18.75" customHeight="1">
      <c r="A3" s="398" t="s">
        <v>775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407"/>
      <c r="M3" s="408"/>
      <c r="N3" s="408"/>
    </row>
    <row r="4" spans="1:14" ht="18">
      <c r="A4" s="25"/>
    </row>
    <row r="5" spans="1:14" ht="25.5" customHeight="1">
      <c r="A5" s="409" t="s">
        <v>70</v>
      </c>
      <c r="B5" s="411" t="s">
        <v>71</v>
      </c>
      <c r="C5" s="415" t="s">
        <v>569</v>
      </c>
      <c r="D5" s="416"/>
      <c r="E5" s="416"/>
      <c r="F5" s="417" t="s">
        <v>570</v>
      </c>
      <c r="G5" s="416"/>
      <c r="H5" s="418"/>
      <c r="I5" s="415" t="s">
        <v>571</v>
      </c>
      <c r="J5" s="416"/>
      <c r="K5" s="416"/>
      <c r="L5" s="404" t="s">
        <v>627</v>
      </c>
      <c r="M5" s="419"/>
      <c r="N5" s="420"/>
    </row>
    <row r="6" spans="1:14" ht="25.5">
      <c r="A6" s="421"/>
      <c r="B6" s="422"/>
      <c r="C6" s="84" t="s">
        <v>629</v>
      </c>
      <c r="D6" s="3" t="s">
        <v>650</v>
      </c>
      <c r="E6" s="88" t="s">
        <v>651</v>
      </c>
      <c r="F6" s="85" t="s">
        <v>629</v>
      </c>
      <c r="G6" s="3" t="s">
        <v>650</v>
      </c>
      <c r="H6" s="86" t="s">
        <v>651</v>
      </c>
      <c r="I6" s="84" t="s">
        <v>629</v>
      </c>
      <c r="J6" s="3" t="s">
        <v>650</v>
      </c>
      <c r="K6" s="88" t="s">
        <v>651</v>
      </c>
      <c r="L6" s="85" t="s">
        <v>629</v>
      </c>
      <c r="M6" s="3" t="s">
        <v>650</v>
      </c>
      <c r="N6" s="86" t="s">
        <v>651</v>
      </c>
    </row>
    <row r="7" spans="1:14">
      <c r="A7" s="105" t="s">
        <v>72</v>
      </c>
      <c r="B7" s="120" t="s">
        <v>73</v>
      </c>
      <c r="C7" s="274">
        <f>SUM('3A. melléklet'!C6)</f>
        <v>4496330</v>
      </c>
      <c r="D7" s="274">
        <f>SUM('3A. melléklet'!D6)</f>
        <v>4231572</v>
      </c>
      <c r="E7" s="274">
        <f>SUM('3A. melléklet'!E6)</f>
        <v>4230957</v>
      </c>
      <c r="F7" s="294"/>
      <c r="G7" s="274"/>
      <c r="H7" s="300"/>
      <c r="I7" s="276"/>
      <c r="J7" s="274"/>
      <c r="K7" s="279"/>
      <c r="L7" s="324">
        <f>SUM(C7)</f>
        <v>4496330</v>
      </c>
      <c r="M7" s="324">
        <f t="shared" ref="M7:N7" si="0">SUM(D7)</f>
        <v>4231572</v>
      </c>
      <c r="N7" s="324">
        <f t="shared" si="0"/>
        <v>4230957</v>
      </c>
    </row>
    <row r="8" spans="1:14">
      <c r="A8" s="105" t="s">
        <v>74</v>
      </c>
      <c r="B8" s="121" t="s">
        <v>75</v>
      </c>
      <c r="C8" s="274">
        <f>SUM('3A. melléklet'!C7)</f>
        <v>0</v>
      </c>
      <c r="D8" s="274">
        <f>SUM('3A. melléklet'!D7)</f>
        <v>0</v>
      </c>
      <c r="E8" s="274">
        <f>SUM('3A. melléklet'!E7)</f>
        <v>0</v>
      </c>
      <c r="F8" s="294"/>
      <c r="G8" s="274"/>
      <c r="H8" s="300"/>
      <c r="I8" s="276"/>
      <c r="J8" s="274"/>
      <c r="K8" s="279"/>
      <c r="L8" s="324">
        <f t="shared" ref="L8:L19" si="1">SUM(C8)</f>
        <v>0</v>
      </c>
      <c r="M8" s="324">
        <f t="shared" ref="M8:M19" si="2">SUM(D8)</f>
        <v>0</v>
      </c>
      <c r="N8" s="324">
        <f t="shared" ref="N8:N19" si="3">SUM(E8)</f>
        <v>0</v>
      </c>
    </row>
    <row r="9" spans="1:14">
      <c r="A9" s="105" t="s">
        <v>76</v>
      </c>
      <c r="B9" s="121" t="s">
        <v>77</v>
      </c>
      <c r="C9" s="274">
        <f>SUM('3A. melléklet'!C8)</f>
        <v>0</v>
      </c>
      <c r="D9" s="274">
        <f>SUM('3A. melléklet'!D8)</f>
        <v>0</v>
      </c>
      <c r="E9" s="274">
        <f>SUM('3A. melléklet'!E8)</f>
        <v>0</v>
      </c>
      <c r="F9" s="294"/>
      <c r="G9" s="274"/>
      <c r="H9" s="300"/>
      <c r="I9" s="276"/>
      <c r="J9" s="274"/>
      <c r="K9" s="279"/>
      <c r="L9" s="324">
        <f t="shared" si="1"/>
        <v>0</v>
      </c>
      <c r="M9" s="324">
        <f t="shared" si="2"/>
        <v>0</v>
      </c>
      <c r="N9" s="324">
        <f t="shared" si="3"/>
        <v>0</v>
      </c>
    </row>
    <row r="10" spans="1:14">
      <c r="A10" s="106" t="s">
        <v>78</v>
      </c>
      <c r="B10" s="121" t="s">
        <v>79</v>
      </c>
      <c r="C10" s="274">
        <f>SUM('3A. melléklet'!C9)</f>
        <v>0</v>
      </c>
      <c r="D10" s="274">
        <f>SUM('3A. melléklet'!D9)</f>
        <v>0</v>
      </c>
      <c r="E10" s="274">
        <f>SUM('3A. melléklet'!E9)</f>
        <v>0</v>
      </c>
      <c r="F10" s="294"/>
      <c r="G10" s="274"/>
      <c r="H10" s="300"/>
      <c r="I10" s="276"/>
      <c r="J10" s="274"/>
      <c r="K10" s="279"/>
      <c r="L10" s="324">
        <f t="shared" si="1"/>
        <v>0</v>
      </c>
      <c r="M10" s="324">
        <f t="shared" si="2"/>
        <v>0</v>
      </c>
      <c r="N10" s="324">
        <f t="shared" si="3"/>
        <v>0</v>
      </c>
    </row>
    <row r="11" spans="1:14">
      <c r="A11" s="106" t="s">
        <v>80</v>
      </c>
      <c r="B11" s="121" t="s">
        <v>81</v>
      </c>
      <c r="C11" s="274">
        <f>SUM('3A. melléklet'!C10)</f>
        <v>0</v>
      </c>
      <c r="D11" s="274">
        <f>SUM('3A. melléklet'!D10)</f>
        <v>0</v>
      </c>
      <c r="E11" s="274">
        <f>SUM('3A. melléklet'!E10)</f>
        <v>0</v>
      </c>
      <c r="F11" s="294"/>
      <c r="G11" s="274"/>
      <c r="H11" s="300"/>
      <c r="I11" s="276"/>
      <c r="J11" s="274"/>
      <c r="K11" s="279"/>
      <c r="L11" s="324">
        <f t="shared" si="1"/>
        <v>0</v>
      </c>
      <c r="M11" s="324">
        <f t="shared" si="2"/>
        <v>0</v>
      </c>
      <c r="N11" s="324">
        <f t="shared" si="3"/>
        <v>0</v>
      </c>
    </row>
    <row r="12" spans="1:14">
      <c r="A12" s="106" t="s">
        <v>82</v>
      </c>
      <c r="B12" s="121" t="s">
        <v>83</v>
      </c>
      <c r="C12" s="274">
        <f>SUM('3A. melléklet'!C11)</f>
        <v>0</v>
      </c>
      <c r="D12" s="274">
        <f>SUM('3A. melléklet'!D11)</f>
        <v>0</v>
      </c>
      <c r="E12" s="274">
        <f>SUM('3A. melléklet'!E11)</f>
        <v>0</v>
      </c>
      <c r="F12" s="294"/>
      <c r="G12" s="274"/>
      <c r="H12" s="300"/>
      <c r="I12" s="276"/>
      <c r="J12" s="274"/>
      <c r="K12" s="279"/>
      <c r="L12" s="324">
        <f t="shared" si="1"/>
        <v>0</v>
      </c>
      <c r="M12" s="324">
        <f t="shared" si="2"/>
        <v>0</v>
      </c>
      <c r="N12" s="324">
        <f t="shared" si="3"/>
        <v>0</v>
      </c>
    </row>
    <row r="13" spans="1:14">
      <c r="A13" s="106" t="s">
        <v>84</v>
      </c>
      <c r="B13" s="121" t="s">
        <v>85</v>
      </c>
      <c r="C13" s="274">
        <f>SUM('3A. melléklet'!C12)</f>
        <v>282000</v>
      </c>
      <c r="D13" s="274">
        <f>SUM('3A. melléklet'!D12)</f>
        <v>282000</v>
      </c>
      <c r="E13" s="274">
        <f>SUM('3A. melléklet'!E12)</f>
        <v>240000</v>
      </c>
      <c r="F13" s="294"/>
      <c r="G13" s="274"/>
      <c r="H13" s="300"/>
      <c r="I13" s="276"/>
      <c r="J13" s="274"/>
      <c r="K13" s="279"/>
      <c r="L13" s="324">
        <f t="shared" si="1"/>
        <v>282000</v>
      </c>
      <c r="M13" s="324">
        <f t="shared" si="2"/>
        <v>282000</v>
      </c>
      <c r="N13" s="324">
        <f t="shared" si="3"/>
        <v>240000</v>
      </c>
    </row>
    <row r="14" spans="1:14">
      <c r="A14" s="106" t="s">
        <v>86</v>
      </c>
      <c r="B14" s="121" t="s">
        <v>87</v>
      </c>
      <c r="C14" s="274">
        <f>SUM('3A. melléklet'!C13)</f>
        <v>0</v>
      </c>
      <c r="D14" s="274">
        <f>SUM('3A. melléklet'!D13)</f>
        <v>0</v>
      </c>
      <c r="E14" s="274">
        <f>SUM('3A. melléklet'!E13)</f>
        <v>0</v>
      </c>
      <c r="F14" s="294"/>
      <c r="G14" s="274"/>
      <c r="H14" s="300"/>
      <c r="I14" s="276"/>
      <c r="J14" s="274"/>
      <c r="K14" s="279"/>
      <c r="L14" s="324">
        <f t="shared" si="1"/>
        <v>0</v>
      </c>
      <c r="M14" s="324">
        <f t="shared" si="2"/>
        <v>0</v>
      </c>
      <c r="N14" s="324">
        <f t="shared" si="3"/>
        <v>0</v>
      </c>
    </row>
    <row r="15" spans="1:14">
      <c r="A15" s="107" t="s">
        <v>88</v>
      </c>
      <c r="B15" s="121" t="s">
        <v>89</v>
      </c>
      <c r="C15" s="274">
        <f>SUM('3A. melléklet'!C14)</f>
        <v>0</v>
      </c>
      <c r="D15" s="274">
        <f>SUM('3A. melléklet'!D14)</f>
        <v>0</v>
      </c>
      <c r="E15" s="274">
        <f>SUM('3A. melléklet'!E14)</f>
        <v>0</v>
      </c>
      <c r="F15" s="294"/>
      <c r="G15" s="274"/>
      <c r="H15" s="300"/>
      <c r="I15" s="276"/>
      <c r="J15" s="274"/>
      <c r="K15" s="279"/>
      <c r="L15" s="324">
        <f t="shared" si="1"/>
        <v>0</v>
      </c>
      <c r="M15" s="324">
        <f t="shared" si="2"/>
        <v>0</v>
      </c>
      <c r="N15" s="324">
        <f t="shared" si="3"/>
        <v>0</v>
      </c>
    </row>
    <row r="16" spans="1:14">
      <c r="A16" s="107" t="s">
        <v>90</v>
      </c>
      <c r="B16" s="121" t="s">
        <v>91</v>
      </c>
      <c r="C16" s="274">
        <f>SUM('3A. melléklet'!C15)</f>
        <v>0</v>
      </c>
      <c r="D16" s="274">
        <f>SUM('3A. melléklet'!D15)</f>
        <v>0</v>
      </c>
      <c r="E16" s="274">
        <f>SUM('3A. melléklet'!E15)</f>
        <v>0</v>
      </c>
      <c r="F16" s="294"/>
      <c r="G16" s="274"/>
      <c r="H16" s="300"/>
      <c r="I16" s="276"/>
      <c r="J16" s="274"/>
      <c r="K16" s="279"/>
      <c r="L16" s="324">
        <f t="shared" si="1"/>
        <v>0</v>
      </c>
      <c r="M16" s="324">
        <f t="shared" si="2"/>
        <v>0</v>
      </c>
      <c r="N16" s="324">
        <f t="shared" si="3"/>
        <v>0</v>
      </c>
    </row>
    <row r="17" spans="1:14">
      <c r="A17" s="107" t="s">
        <v>92</v>
      </c>
      <c r="B17" s="121" t="s">
        <v>93</v>
      </c>
      <c r="C17" s="274">
        <f>SUM('3A. melléklet'!C16)</f>
        <v>0</v>
      </c>
      <c r="D17" s="274">
        <f>SUM('3A. melléklet'!D16)</f>
        <v>0</v>
      </c>
      <c r="E17" s="274">
        <f>SUM('3A. melléklet'!E16)</f>
        <v>0</v>
      </c>
      <c r="F17" s="294"/>
      <c r="G17" s="274"/>
      <c r="H17" s="300"/>
      <c r="I17" s="276"/>
      <c r="J17" s="274"/>
      <c r="K17" s="279"/>
      <c r="L17" s="324">
        <f t="shared" si="1"/>
        <v>0</v>
      </c>
      <c r="M17" s="324">
        <f t="shared" si="2"/>
        <v>0</v>
      </c>
      <c r="N17" s="324">
        <f t="shared" si="3"/>
        <v>0</v>
      </c>
    </row>
    <row r="18" spans="1:14">
      <c r="A18" s="107" t="s">
        <v>94</v>
      </c>
      <c r="B18" s="121" t="s">
        <v>95</v>
      </c>
      <c r="C18" s="274">
        <f>SUM('3A. melléklet'!C17)</f>
        <v>0</v>
      </c>
      <c r="D18" s="274">
        <f>SUM('3A. melléklet'!D17)</f>
        <v>0</v>
      </c>
      <c r="E18" s="274">
        <f>SUM('3A. melléklet'!E17)</f>
        <v>0</v>
      </c>
      <c r="F18" s="294"/>
      <c r="G18" s="274"/>
      <c r="H18" s="300"/>
      <c r="I18" s="276"/>
      <c r="J18" s="274"/>
      <c r="K18" s="279"/>
      <c r="L18" s="324">
        <f t="shared" si="1"/>
        <v>0</v>
      </c>
      <c r="M18" s="324">
        <f t="shared" si="2"/>
        <v>0</v>
      </c>
      <c r="N18" s="324">
        <f t="shared" si="3"/>
        <v>0</v>
      </c>
    </row>
    <row r="19" spans="1:14">
      <c r="A19" s="107" t="s">
        <v>431</v>
      </c>
      <c r="B19" s="121" t="s">
        <v>96</v>
      </c>
      <c r="C19" s="274">
        <f>SUM('3A. melléklet'!C18)</f>
        <v>0</v>
      </c>
      <c r="D19" s="274">
        <f>SUM('3A. melléklet'!D18)</f>
        <v>90250</v>
      </c>
      <c r="E19" s="274">
        <f>SUM('3A. melléklet'!E18)</f>
        <v>90250</v>
      </c>
      <c r="F19" s="294"/>
      <c r="G19" s="274"/>
      <c r="H19" s="300"/>
      <c r="I19" s="276"/>
      <c r="J19" s="274"/>
      <c r="K19" s="279"/>
      <c r="L19" s="324">
        <f t="shared" si="1"/>
        <v>0</v>
      </c>
      <c r="M19" s="324">
        <f t="shared" si="2"/>
        <v>90250</v>
      </c>
      <c r="N19" s="324">
        <f t="shared" si="3"/>
        <v>90250</v>
      </c>
    </row>
    <row r="20" spans="1:14" s="69" customFormat="1">
      <c r="A20" s="108" t="s">
        <v>369</v>
      </c>
      <c r="B20" s="122" t="s">
        <v>97</v>
      </c>
      <c r="C20" s="275">
        <f>SUM(C7:C19)</f>
        <v>4778330</v>
      </c>
      <c r="D20" s="275">
        <f t="shared" ref="D20:N20" si="4">SUM(D7:D19)</f>
        <v>4603822</v>
      </c>
      <c r="E20" s="275">
        <f t="shared" si="4"/>
        <v>4561207</v>
      </c>
      <c r="F20" s="274">
        <f t="shared" si="4"/>
        <v>0</v>
      </c>
      <c r="G20" s="274">
        <f t="shared" si="4"/>
        <v>0</v>
      </c>
      <c r="H20" s="274">
        <f t="shared" si="4"/>
        <v>0</v>
      </c>
      <c r="I20" s="274">
        <f t="shared" si="4"/>
        <v>0</v>
      </c>
      <c r="J20" s="274">
        <f t="shared" si="4"/>
        <v>0</v>
      </c>
      <c r="K20" s="274">
        <f t="shared" si="4"/>
        <v>0</v>
      </c>
      <c r="L20" s="275">
        <f t="shared" si="4"/>
        <v>4778330</v>
      </c>
      <c r="M20" s="275">
        <f t="shared" si="4"/>
        <v>4603822</v>
      </c>
      <c r="N20" s="275">
        <f t="shared" si="4"/>
        <v>4561207</v>
      </c>
    </row>
    <row r="21" spans="1:14">
      <c r="A21" s="107" t="s">
        <v>98</v>
      </c>
      <c r="B21" s="121" t="s">
        <v>99</v>
      </c>
      <c r="C21" s="274">
        <f>SUM('3A. melléklet'!C20)</f>
        <v>3062860</v>
      </c>
      <c r="D21" s="274">
        <f>SUM('3A. melléklet'!D20)</f>
        <v>3062860</v>
      </c>
      <c r="E21" s="274">
        <f>SUM('3A. melléklet'!E20)</f>
        <v>2495160</v>
      </c>
      <c r="F21" s="294"/>
      <c r="G21" s="274"/>
      <c r="H21" s="300"/>
      <c r="I21" s="276"/>
      <c r="J21" s="274"/>
      <c r="K21" s="279"/>
      <c r="L21" s="324">
        <f>SUM(C21)</f>
        <v>3062860</v>
      </c>
      <c r="M21" s="324">
        <f t="shared" ref="M21:N21" si="5">SUM(D21)</f>
        <v>3062860</v>
      </c>
      <c r="N21" s="324">
        <f t="shared" si="5"/>
        <v>2495160</v>
      </c>
    </row>
    <row r="22" spans="1:14" ht="33.75" customHeight="1">
      <c r="A22" s="107" t="s">
        <v>100</v>
      </c>
      <c r="B22" s="121" t="s">
        <v>101</v>
      </c>
      <c r="C22" s="274">
        <f>SUM('3A. melléklet'!C21)</f>
        <v>0</v>
      </c>
      <c r="D22" s="274">
        <f>SUM('3A. melléklet'!D21)</f>
        <v>2210000</v>
      </c>
      <c r="E22" s="274">
        <f>SUM('3A. melléklet'!E21)</f>
        <v>2210000</v>
      </c>
      <c r="F22" s="294"/>
      <c r="G22" s="274"/>
      <c r="H22" s="300"/>
      <c r="I22" s="276"/>
      <c r="J22" s="274"/>
      <c r="K22" s="279"/>
      <c r="L22" s="324">
        <f t="shared" ref="L22:L23" si="6">SUM(C22)</f>
        <v>0</v>
      </c>
      <c r="M22" s="324">
        <f t="shared" ref="M22:M23" si="7">SUM(D22)</f>
        <v>2210000</v>
      </c>
      <c r="N22" s="324">
        <f t="shared" ref="N22:N23" si="8">SUM(E22)</f>
        <v>2210000</v>
      </c>
    </row>
    <row r="23" spans="1:14">
      <c r="A23" s="83" t="s">
        <v>102</v>
      </c>
      <c r="B23" s="121" t="s">
        <v>103</v>
      </c>
      <c r="C23" s="274">
        <f>SUM('3A. melléklet'!C22)</f>
        <v>760000</v>
      </c>
      <c r="D23" s="274">
        <f>SUM('3A. melléklet'!D22)</f>
        <v>610000</v>
      </c>
      <c r="E23" s="274">
        <f>SUM('3A. melléklet'!E22)</f>
        <v>392340</v>
      </c>
      <c r="F23" s="294"/>
      <c r="G23" s="274"/>
      <c r="H23" s="300"/>
      <c r="I23" s="276"/>
      <c r="J23" s="274"/>
      <c r="K23" s="279"/>
      <c r="L23" s="324">
        <f t="shared" si="6"/>
        <v>760000</v>
      </c>
      <c r="M23" s="324">
        <f t="shared" si="7"/>
        <v>610000</v>
      </c>
      <c r="N23" s="324">
        <f t="shared" si="8"/>
        <v>392340</v>
      </c>
    </row>
    <row r="24" spans="1:14" s="69" customFormat="1">
      <c r="A24" s="109" t="s">
        <v>370</v>
      </c>
      <c r="B24" s="122" t="s">
        <v>104</v>
      </c>
      <c r="C24" s="275">
        <f>SUM(C21:C23)</f>
        <v>3822860</v>
      </c>
      <c r="D24" s="275">
        <f t="shared" ref="D24:N24" si="9">SUM(D21:D23)</f>
        <v>5882860</v>
      </c>
      <c r="E24" s="275">
        <f t="shared" si="9"/>
        <v>5097500</v>
      </c>
      <c r="F24" s="274">
        <f t="shared" si="9"/>
        <v>0</v>
      </c>
      <c r="G24" s="274">
        <f t="shared" si="9"/>
        <v>0</v>
      </c>
      <c r="H24" s="274">
        <f t="shared" si="9"/>
        <v>0</v>
      </c>
      <c r="I24" s="274">
        <f t="shared" si="9"/>
        <v>0</v>
      </c>
      <c r="J24" s="274">
        <f t="shared" si="9"/>
        <v>0</v>
      </c>
      <c r="K24" s="274">
        <f t="shared" si="9"/>
        <v>0</v>
      </c>
      <c r="L24" s="275">
        <f t="shared" si="9"/>
        <v>3822860</v>
      </c>
      <c r="M24" s="275">
        <f t="shared" si="9"/>
        <v>5882860</v>
      </c>
      <c r="N24" s="275">
        <f t="shared" si="9"/>
        <v>5097500</v>
      </c>
    </row>
    <row r="25" spans="1:14" s="69" customFormat="1">
      <c r="A25" s="110" t="s">
        <v>461</v>
      </c>
      <c r="B25" s="123" t="s">
        <v>105</v>
      </c>
      <c r="C25" s="275">
        <f>SUM(C24,C20)</f>
        <v>8601190</v>
      </c>
      <c r="D25" s="275">
        <f t="shared" ref="D25:N25" si="10">SUM(D24,D20)</f>
        <v>10486682</v>
      </c>
      <c r="E25" s="275">
        <f t="shared" si="10"/>
        <v>9658707</v>
      </c>
      <c r="F25" s="275">
        <f t="shared" si="10"/>
        <v>0</v>
      </c>
      <c r="G25" s="275">
        <f t="shared" si="10"/>
        <v>0</v>
      </c>
      <c r="H25" s="275">
        <f t="shared" si="10"/>
        <v>0</v>
      </c>
      <c r="I25" s="275">
        <f t="shared" si="10"/>
        <v>0</v>
      </c>
      <c r="J25" s="275">
        <f t="shared" si="10"/>
        <v>0</v>
      </c>
      <c r="K25" s="275">
        <f t="shared" si="10"/>
        <v>0</v>
      </c>
      <c r="L25" s="275">
        <f t="shared" si="10"/>
        <v>8601190</v>
      </c>
      <c r="M25" s="275">
        <f t="shared" si="10"/>
        <v>10486682</v>
      </c>
      <c r="N25" s="275">
        <f t="shared" si="10"/>
        <v>9658707</v>
      </c>
    </row>
    <row r="26" spans="1:14" s="69" customFormat="1">
      <c r="A26" s="98" t="s">
        <v>432</v>
      </c>
      <c r="B26" s="123" t="s">
        <v>106</v>
      </c>
      <c r="C26" s="275">
        <f>SUM('3A. melléklet'!C25)</f>
        <v>1596847</v>
      </c>
      <c r="D26" s="275">
        <f>SUM('3A. melléklet'!D25)</f>
        <v>1900453</v>
      </c>
      <c r="E26" s="275">
        <f>SUM('3A. melléklet'!E25)</f>
        <v>1900453</v>
      </c>
      <c r="F26" s="323"/>
      <c r="G26" s="278"/>
      <c r="H26" s="363"/>
      <c r="I26" s="364"/>
      <c r="J26" s="278"/>
      <c r="K26" s="280"/>
      <c r="L26" s="338">
        <f>SUM(C26)</f>
        <v>1596847</v>
      </c>
      <c r="M26" s="338">
        <f t="shared" ref="M26:N27" si="11">SUM(D26)</f>
        <v>1900453</v>
      </c>
      <c r="N26" s="338">
        <f t="shared" si="11"/>
        <v>1900453</v>
      </c>
    </row>
    <row r="27" spans="1:14">
      <c r="A27" s="107" t="s">
        <v>107</v>
      </c>
      <c r="B27" s="121" t="s">
        <v>108</v>
      </c>
      <c r="C27" s="274">
        <f>SUM('3A. melléklet'!C26)</f>
        <v>0</v>
      </c>
      <c r="D27" s="274">
        <f>SUM('3A. melléklet'!D26)</f>
        <v>38000</v>
      </c>
      <c r="E27" s="274">
        <f>SUM('3A. melléklet'!E26)</f>
        <v>37543</v>
      </c>
      <c r="F27" s="294"/>
      <c r="G27" s="274"/>
      <c r="H27" s="300"/>
      <c r="I27" s="276"/>
      <c r="J27" s="274"/>
      <c r="K27" s="279"/>
      <c r="L27" s="324">
        <f>SUM(C27)</f>
        <v>0</v>
      </c>
      <c r="M27" s="324">
        <f t="shared" si="11"/>
        <v>38000</v>
      </c>
      <c r="N27" s="324">
        <f t="shared" si="11"/>
        <v>37543</v>
      </c>
    </row>
    <row r="28" spans="1:14">
      <c r="A28" s="107" t="s">
        <v>109</v>
      </c>
      <c r="B28" s="121" t="s">
        <v>110</v>
      </c>
      <c r="C28" s="274">
        <f>SUM('3A. melléklet'!C27)</f>
        <v>1513000</v>
      </c>
      <c r="D28" s="274">
        <f>SUM('3A. melléklet'!D27)</f>
        <v>1624505</v>
      </c>
      <c r="E28" s="274">
        <f>SUM('3A. melléklet'!E27)</f>
        <v>1624505</v>
      </c>
      <c r="F28" s="294"/>
      <c r="G28" s="274"/>
      <c r="H28" s="300"/>
      <c r="I28" s="276"/>
      <c r="J28" s="274"/>
      <c r="K28" s="279"/>
      <c r="L28" s="324">
        <f t="shared" ref="L28:L29" si="12">SUM(C28)</f>
        <v>1513000</v>
      </c>
      <c r="M28" s="324">
        <f t="shared" ref="M28:M29" si="13">SUM(D28)</f>
        <v>1624505</v>
      </c>
      <c r="N28" s="324">
        <f t="shared" ref="N28:N29" si="14">SUM(E28)</f>
        <v>1624505</v>
      </c>
    </row>
    <row r="29" spans="1:14">
      <c r="A29" s="107" t="s">
        <v>111</v>
      </c>
      <c r="B29" s="121" t="s">
        <v>112</v>
      </c>
      <c r="C29" s="274">
        <f>SUM('3A. melléklet'!C28)</f>
        <v>0</v>
      </c>
      <c r="D29" s="274">
        <f>SUM('3A. melléklet'!D28)</f>
        <v>0</v>
      </c>
      <c r="E29" s="274">
        <f>SUM('3A. melléklet'!E28)</f>
        <v>0</v>
      </c>
      <c r="F29" s="294"/>
      <c r="G29" s="274"/>
      <c r="H29" s="300"/>
      <c r="I29" s="276"/>
      <c r="J29" s="274"/>
      <c r="K29" s="279"/>
      <c r="L29" s="324">
        <f t="shared" si="12"/>
        <v>0</v>
      </c>
      <c r="M29" s="324">
        <f t="shared" si="13"/>
        <v>0</v>
      </c>
      <c r="N29" s="324">
        <f t="shared" si="14"/>
        <v>0</v>
      </c>
    </row>
    <row r="30" spans="1:14" s="69" customFormat="1">
      <c r="A30" s="109" t="s">
        <v>371</v>
      </c>
      <c r="B30" s="122" t="s">
        <v>113</v>
      </c>
      <c r="C30" s="275">
        <f>SUM(C27:C29)</f>
        <v>1513000</v>
      </c>
      <c r="D30" s="275">
        <f t="shared" ref="D30:N30" si="15">SUM(D27:D29)</f>
        <v>1662505</v>
      </c>
      <c r="E30" s="275">
        <f t="shared" si="15"/>
        <v>1662048</v>
      </c>
      <c r="F30" s="274">
        <f t="shared" si="15"/>
        <v>0</v>
      </c>
      <c r="G30" s="274">
        <f t="shared" si="15"/>
        <v>0</v>
      </c>
      <c r="H30" s="274">
        <f t="shared" si="15"/>
        <v>0</v>
      </c>
      <c r="I30" s="274">
        <f t="shared" si="15"/>
        <v>0</v>
      </c>
      <c r="J30" s="274">
        <f t="shared" si="15"/>
        <v>0</v>
      </c>
      <c r="K30" s="274">
        <f t="shared" si="15"/>
        <v>0</v>
      </c>
      <c r="L30" s="275">
        <f t="shared" si="15"/>
        <v>1513000</v>
      </c>
      <c r="M30" s="275">
        <f t="shared" si="15"/>
        <v>1662505</v>
      </c>
      <c r="N30" s="275">
        <f t="shared" si="15"/>
        <v>1662048</v>
      </c>
    </row>
    <row r="31" spans="1:14">
      <c r="A31" s="107" t="s">
        <v>114</v>
      </c>
      <c r="B31" s="121" t="s">
        <v>115</v>
      </c>
      <c r="C31" s="274">
        <f>SUM('3A. melléklet'!C30)</f>
        <v>50000</v>
      </c>
      <c r="D31" s="274">
        <f>SUM('3A. melléklet'!D30)</f>
        <v>450000</v>
      </c>
      <c r="E31" s="274">
        <f>SUM('3A. melléklet'!E30)</f>
        <v>340442</v>
      </c>
      <c r="F31" s="294"/>
      <c r="G31" s="274"/>
      <c r="H31" s="300"/>
      <c r="I31" s="276"/>
      <c r="J31" s="274"/>
      <c r="K31" s="279"/>
      <c r="L31" s="324">
        <f>SUM(C31)</f>
        <v>50000</v>
      </c>
      <c r="M31" s="324">
        <f t="shared" ref="M31:N31" si="16">SUM(D31)</f>
        <v>450000</v>
      </c>
      <c r="N31" s="324">
        <f t="shared" si="16"/>
        <v>340442</v>
      </c>
    </row>
    <row r="32" spans="1:14">
      <c r="A32" s="107" t="s">
        <v>116</v>
      </c>
      <c r="B32" s="121" t="s">
        <v>117</v>
      </c>
      <c r="C32" s="274">
        <f>SUM('3A. melléklet'!C31)</f>
        <v>1430000</v>
      </c>
      <c r="D32" s="274">
        <f>SUM('3A. melléklet'!D31)</f>
        <v>630000</v>
      </c>
      <c r="E32" s="274">
        <f>SUM('3A. melléklet'!E31)</f>
        <v>150345</v>
      </c>
      <c r="F32" s="294"/>
      <c r="G32" s="274"/>
      <c r="H32" s="300"/>
      <c r="I32" s="276"/>
      <c r="J32" s="274"/>
      <c r="K32" s="279"/>
      <c r="L32" s="324">
        <f>SUM(C32)</f>
        <v>1430000</v>
      </c>
      <c r="M32" s="324">
        <f t="shared" ref="M32" si="17">SUM(D32)</f>
        <v>630000</v>
      </c>
      <c r="N32" s="324">
        <f t="shared" ref="N32" si="18">SUM(E32)</f>
        <v>150345</v>
      </c>
    </row>
    <row r="33" spans="1:14" s="69" customFormat="1" ht="15" customHeight="1">
      <c r="A33" s="109" t="s">
        <v>462</v>
      </c>
      <c r="B33" s="122" t="s">
        <v>118</v>
      </c>
      <c r="C33" s="275">
        <f>SUM(C31:C32)</f>
        <v>1480000</v>
      </c>
      <c r="D33" s="275">
        <f t="shared" ref="D33:K33" si="19">SUM(D31:D32)</f>
        <v>1080000</v>
      </c>
      <c r="E33" s="275">
        <f t="shared" si="19"/>
        <v>490787</v>
      </c>
      <c r="F33" s="274">
        <f t="shared" si="19"/>
        <v>0</v>
      </c>
      <c r="G33" s="274">
        <f t="shared" si="19"/>
        <v>0</v>
      </c>
      <c r="H33" s="274">
        <f t="shared" si="19"/>
        <v>0</v>
      </c>
      <c r="I33" s="274">
        <f t="shared" si="19"/>
        <v>0</v>
      </c>
      <c r="J33" s="274">
        <f t="shared" si="19"/>
        <v>0</v>
      </c>
      <c r="K33" s="274">
        <f t="shared" si="19"/>
        <v>0</v>
      </c>
      <c r="L33" s="275">
        <f>SUM(L31:L32)</f>
        <v>1480000</v>
      </c>
      <c r="M33" s="275">
        <f t="shared" ref="M33:N33" si="20">SUM(M31:M32)</f>
        <v>1080000</v>
      </c>
      <c r="N33" s="275">
        <f t="shared" si="20"/>
        <v>490787</v>
      </c>
    </row>
    <row r="34" spans="1:14">
      <c r="A34" s="107" t="s">
        <v>119</v>
      </c>
      <c r="B34" s="121" t="s">
        <v>120</v>
      </c>
      <c r="C34" s="274">
        <f>SUM('3A. melléklet'!C33)</f>
        <v>2143920</v>
      </c>
      <c r="D34" s="274">
        <f>SUM('3A. melléklet'!D33)</f>
        <v>2143920</v>
      </c>
      <c r="E34" s="274">
        <f>SUM('3A. melléklet'!E33)</f>
        <v>1432594</v>
      </c>
      <c r="F34" s="294"/>
      <c r="G34" s="274"/>
      <c r="H34" s="300"/>
      <c r="I34" s="276"/>
      <c r="J34" s="274"/>
      <c r="K34" s="279"/>
      <c r="L34" s="324">
        <f>SUM(C34)</f>
        <v>2143920</v>
      </c>
      <c r="M34" s="324">
        <f t="shared" ref="M34:N34" si="21">SUM(D34)</f>
        <v>2143920</v>
      </c>
      <c r="N34" s="324">
        <f t="shared" si="21"/>
        <v>1432594</v>
      </c>
    </row>
    <row r="35" spans="1:14">
      <c r="A35" s="107" t="s">
        <v>121</v>
      </c>
      <c r="B35" s="121" t="s">
        <v>122</v>
      </c>
      <c r="C35" s="274">
        <f>SUM('3A. melléklet'!C34)</f>
        <v>0</v>
      </c>
      <c r="D35" s="274">
        <f>SUM('3A. melléklet'!D34)</f>
        <v>0</v>
      </c>
      <c r="E35" s="274">
        <f>SUM('3A. melléklet'!E34)</f>
        <v>0</v>
      </c>
      <c r="F35" s="294"/>
      <c r="G35" s="274"/>
      <c r="H35" s="300"/>
      <c r="I35" s="276"/>
      <c r="J35" s="274"/>
      <c r="K35" s="279"/>
      <c r="L35" s="324">
        <f t="shared" ref="L35:L40" si="22">SUM(C35)</f>
        <v>0</v>
      </c>
      <c r="M35" s="324">
        <f t="shared" ref="M35:M40" si="23">SUM(D35)</f>
        <v>0</v>
      </c>
      <c r="N35" s="324">
        <f t="shared" ref="N35:N40" si="24">SUM(E35)</f>
        <v>0</v>
      </c>
    </row>
    <row r="36" spans="1:14">
      <c r="A36" s="107" t="s">
        <v>433</v>
      </c>
      <c r="B36" s="121" t="s">
        <v>123</v>
      </c>
      <c r="C36" s="274">
        <f>SUM('3A. melléklet'!C35)</f>
        <v>0</v>
      </c>
      <c r="D36" s="274">
        <f>SUM('3A. melléklet'!D35)</f>
        <v>0</v>
      </c>
      <c r="E36" s="274">
        <f>SUM('3A. melléklet'!E35)</f>
        <v>0</v>
      </c>
      <c r="F36" s="294"/>
      <c r="G36" s="274"/>
      <c r="H36" s="300"/>
      <c r="I36" s="276"/>
      <c r="J36" s="274"/>
      <c r="K36" s="279"/>
      <c r="L36" s="324">
        <f t="shared" si="22"/>
        <v>0</v>
      </c>
      <c r="M36" s="324">
        <f t="shared" si="23"/>
        <v>0</v>
      </c>
      <c r="N36" s="324">
        <f t="shared" si="24"/>
        <v>0</v>
      </c>
    </row>
    <row r="37" spans="1:14">
      <c r="A37" s="107" t="s">
        <v>124</v>
      </c>
      <c r="B37" s="121" t="s">
        <v>125</v>
      </c>
      <c r="C37" s="274">
        <f>SUM('3A. melléklet'!C36)</f>
        <v>1080580</v>
      </c>
      <c r="D37" s="274">
        <f>SUM('3A. melléklet'!D36)</f>
        <v>1369393</v>
      </c>
      <c r="E37" s="274">
        <f>SUM('3A. melléklet'!E36)</f>
        <v>1369393</v>
      </c>
      <c r="F37" s="294"/>
      <c r="G37" s="274"/>
      <c r="H37" s="300"/>
      <c r="I37" s="276"/>
      <c r="J37" s="274"/>
      <c r="K37" s="279"/>
      <c r="L37" s="324">
        <f t="shared" si="22"/>
        <v>1080580</v>
      </c>
      <c r="M37" s="324">
        <f t="shared" si="23"/>
        <v>1369393</v>
      </c>
      <c r="N37" s="324">
        <f t="shared" si="24"/>
        <v>1369393</v>
      </c>
    </row>
    <row r="38" spans="1:14">
      <c r="A38" s="111" t="s">
        <v>434</v>
      </c>
      <c r="B38" s="121" t="s">
        <v>126</v>
      </c>
      <c r="C38" s="274">
        <f>SUM('3A. melléklet'!C37)</f>
        <v>0</v>
      </c>
      <c r="D38" s="274">
        <f>SUM('3A. melléklet'!D37)</f>
        <v>0</v>
      </c>
      <c r="E38" s="274">
        <f>SUM('3A. melléklet'!E37)</f>
        <v>0</v>
      </c>
      <c r="F38" s="294"/>
      <c r="G38" s="274"/>
      <c r="H38" s="300"/>
      <c r="I38" s="276"/>
      <c r="J38" s="274"/>
      <c r="K38" s="279"/>
      <c r="L38" s="324">
        <f t="shared" si="22"/>
        <v>0</v>
      </c>
      <c r="M38" s="324">
        <f t="shared" si="23"/>
        <v>0</v>
      </c>
      <c r="N38" s="324">
        <f t="shared" si="24"/>
        <v>0</v>
      </c>
    </row>
    <row r="39" spans="1:14">
      <c r="A39" s="83" t="s">
        <v>127</v>
      </c>
      <c r="B39" s="121" t="s">
        <v>128</v>
      </c>
      <c r="C39" s="274">
        <f>SUM('3A. melléklet'!C38)</f>
        <v>140000</v>
      </c>
      <c r="D39" s="274">
        <f>SUM('3A. melléklet'!D38)</f>
        <v>141900</v>
      </c>
      <c r="E39" s="274">
        <f>SUM('3A. melléklet'!E38)</f>
        <v>141900</v>
      </c>
      <c r="F39" s="294"/>
      <c r="G39" s="274"/>
      <c r="H39" s="300"/>
      <c r="I39" s="276"/>
      <c r="J39" s="274"/>
      <c r="K39" s="279"/>
      <c r="L39" s="324">
        <f t="shared" si="22"/>
        <v>140000</v>
      </c>
      <c r="M39" s="324">
        <f t="shared" si="23"/>
        <v>141900</v>
      </c>
      <c r="N39" s="324">
        <f t="shared" si="24"/>
        <v>141900</v>
      </c>
    </row>
    <row r="40" spans="1:14">
      <c r="A40" s="107" t="s">
        <v>435</v>
      </c>
      <c r="B40" s="121" t="s">
        <v>129</v>
      </c>
      <c r="C40" s="274">
        <f>SUM('3A. melléklet'!C39)</f>
        <v>3250000</v>
      </c>
      <c r="D40" s="274">
        <f>SUM('3A. melléklet'!D39)</f>
        <v>3250000</v>
      </c>
      <c r="E40" s="274">
        <f>SUM('3A. melléklet'!E39)</f>
        <v>2584540</v>
      </c>
      <c r="F40" s="294"/>
      <c r="G40" s="274"/>
      <c r="H40" s="300"/>
      <c r="I40" s="276"/>
      <c r="J40" s="274"/>
      <c r="K40" s="279"/>
      <c r="L40" s="324">
        <f t="shared" si="22"/>
        <v>3250000</v>
      </c>
      <c r="M40" s="324">
        <f t="shared" si="23"/>
        <v>3250000</v>
      </c>
      <c r="N40" s="324">
        <f t="shared" si="24"/>
        <v>2584540</v>
      </c>
    </row>
    <row r="41" spans="1:14" s="69" customFormat="1">
      <c r="A41" s="109" t="s">
        <v>372</v>
      </c>
      <c r="B41" s="122" t="s">
        <v>130</v>
      </c>
      <c r="C41" s="275">
        <f>SUM(C34:C40)</f>
        <v>6614500</v>
      </c>
      <c r="D41" s="275">
        <f t="shared" ref="D41:N41" si="25">SUM(D34:D40)</f>
        <v>6905213</v>
      </c>
      <c r="E41" s="275">
        <f t="shared" si="25"/>
        <v>5528427</v>
      </c>
      <c r="F41" s="274">
        <f t="shared" si="25"/>
        <v>0</v>
      </c>
      <c r="G41" s="274">
        <f t="shared" si="25"/>
        <v>0</v>
      </c>
      <c r="H41" s="274">
        <f t="shared" si="25"/>
        <v>0</v>
      </c>
      <c r="I41" s="274">
        <f t="shared" si="25"/>
        <v>0</v>
      </c>
      <c r="J41" s="274">
        <f t="shared" si="25"/>
        <v>0</v>
      </c>
      <c r="K41" s="274">
        <f t="shared" si="25"/>
        <v>0</v>
      </c>
      <c r="L41" s="275">
        <f t="shared" si="25"/>
        <v>6614500</v>
      </c>
      <c r="M41" s="275">
        <f t="shared" si="25"/>
        <v>6905213</v>
      </c>
      <c r="N41" s="275">
        <f t="shared" si="25"/>
        <v>5528427</v>
      </c>
    </row>
    <row r="42" spans="1:14">
      <c r="A42" s="107" t="s">
        <v>131</v>
      </c>
      <c r="B42" s="121" t="s">
        <v>132</v>
      </c>
      <c r="C42" s="274">
        <f>SUM('3A. melléklet'!C41)</f>
        <v>0</v>
      </c>
      <c r="D42" s="274">
        <f>SUM('3A. melléklet'!D41)</f>
        <v>0</v>
      </c>
      <c r="E42" s="274">
        <f>SUM('3A. melléklet'!E41)</f>
        <v>0</v>
      </c>
      <c r="F42" s="294"/>
      <c r="G42" s="274"/>
      <c r="H42" s="300"/>
      <c r="I42" s="276"/>
      <c r="J42" s="274"/>
      <c r="K42" s="279"/>
      <c r="L42" s="324"/>
      <c r="M42" s="274">
        <v>0</v>
      </c>
      <c r="N42" s="300">
        <v>0</v>
      </c>
    </row>
    <row r="43" spans="1:14">
      <c r="A43" s="107" t="s">
        <v>133</v>
      </c>
      <c r="B43" s="121" t="s">
        <v>134</v>
      </c>
      <c r="C43" s="274">
        <f>SUM('3A. melléklet'!C42)</f>
        <v>0</v>
      </c>
      <c r="D43" s="274">
        <f>SUM('3A. melléklet'!D42)</f>
        <v>0</v>
      </c>
      <c r="E43" s="274">
        <f>SUM('3A. melléklet'!E42)</f>
        <v>0</v>
      </c>
      <c r="F43" s="294"/>
      <c r="G43" s="274"/>
      <c r="H43" s="300"/>
      <c r="I43" s="276"/>
      <c r="J43" s="274"/>
      <c r="K43" s="279"/>
      <c r="L43" s="324"/>
      <c r="M43" s="274"/>
      <c r="N43" s="300"/>
    </row>
    <row r="44" spans="1:14" s="69" customFormat="1">
      <c r="A44" s="109" t="s">
        <v>373</v>
      </c>
      <c r="B44" s="122" t="s">
        <v>135</v>
      </c>
      <c r="C44" s="274">
        <f>SUM(C42:C43)</f>
        <v>0</v>
      </c>
      <c r="D44" s="274">
        <f t="shared" ref="D44:N44" si="26">SUM(D42:D43)</f>
        <v>0</v>
      </c>
      <c r="E44" s="274">
        <f t="shared" si="26"/>
        <v>0</v>
      </c>
      <c r="F44" s="274">
        <f t="shared" si="26"/>
        <v>0</v>
      </c>
      <c r="G44" s="274">
        <f t="shared" si="26"/>
        <v>0</v>
      </c>
      <c r="H44" s="274">
        <f t="shared" si="26"/>
        <v>0</v>
      </c>
      <c r="I44" s="274">
        <f t="shared" si="26"/>
        <v>0</v>
      </c>
      <c r="J44" s="274">
        <f t="shared" si="26"/>
        <v>0</v>
      </c>
      <c r="K44" s="274">
        <f t="shared" si="26"/>
        <v>0</v>
      </c>
      <c r="L44" s="274">
        <f t="shared" si="26"/>
        <v>0</v>
      </c>
      <c r="M44" s="274">
        <f t="shared" si="26"/>
        <v>0</v>
      </c>
      <c r="N44" s="274">
        <f t="shared" si="26"/>
        <v>0</v>
      </c>
    </row>
    <row r="45" spans="1:14">
      <c r="A45" s="107" t="s">
        <v>136</v>
      </c>
      <c r="B45" s="121" t="s">
        <v>137</v>
      </c>
      <c r="C45" s="274">
        <f>SUM('3A. melléklet'!C44)</f>
        <v>1842580</v>
      </c>
      <c r="D45" s="274">
        <f>SUM('3A. melléklet'!D44)</f>
        <v>1842580</v>
      </c>
      <c r="E45" s="274">
        <f>SUM('3A. melléklet'!E44)</f>
        <v>1711223</v>
      </c>
      <c r="F45" s="294"/>
      <c r="G45" s="274"/>
      <c r="H45" s="300"/>
      <c r="I45" s="276"/>
      <c r="J45" s="274"/>
      <c r="K45" s="279"/>
      <c r="L45" s="324">
        <f>SUM(C45)</f>
        <v>1842580</v>
      </c>
      <c r="M45" s="324">
        <f t="shared" ref="M45:N45" si="27">SUM(D45)</f>
        <v>1842580</v>
      </c>
      <c r="N45" s="324">
        <f t="shared" si="27"/>
        <v>1711223</v>
      </c>
    </row>
    <row r="46" spans="1:14">
      <c r="A46" s="107" t="s">
        <v>138</v>
      </c>
      <c r="B46" s="121" t="s">
        <v>139</v>
      </c>
      <c r="C46" s="274">
        <f>SUM('3A. melléklet'!C45)</f>
        <v>0</v>
      </c>
      <c r="D46" s="274">
        <f>SUM('3A. melléklet'!D45)</f>
        <v>0</v>
      </c>
      <c r="E46" s="274">
        <f>SUM('3A. melléklet'!E45)</f>
        <v>0</v>
      </c>
      <c r="F46" s="294"/>
      <c r="G46" s="274"/>
      <c r="H46" s="300"/>
      <c r="I46" s="276"/>
      <c r="J46" s="274"/>
      <c r="K46" s="279"/>
      <c r="L46" s="324">
        <f t="shared" ref="L46:L49" si="28">SUM(C46)</f>
        <v>0</v>
      </c>
      <c r="M46" s="324">
        <f t="shared" ref="M46:M49" si="29">SUM(D46)</f>
        <v>0</v>
      </c>
      <c r="N46" s="324">
        <f t="shared" ref="N46:N49" si="30">SUM(E46)</f>
        <v>0</v>
      </c>
    </row>
    <row r="47" spans="1:14">
      <c r="A47" s="107" t="s">
        <v>436</v>
      </c>
      <c r="B47" s="121" t="s">
        <v>140</v>
      </c>
      <c r="C47" s="274">
        <f>SUM('3A. melléklet'!C46)</f>
        <v>0</v>
      </c>
      <c r="D47" s="274">
        <f>SUM('3A. melléklet'!D46)</f>
        <v>0</v>
      </c>
      <c r="E47" s="274">
        <f>SUM('3A. melléklet'!E46)</f>
        <v>0</v>
      </c>
      <c r="F47" s="294"/>
      <c r="G47" s="274"/>
      <c r="H47" s="300"/>
      <c r="I47" s="276"/>
      <c r="J47" s="274"/>
      <c r="K47" s="279"/>
      <c r="L47" s="324">
        <f t="shared" si="28"/>
        <v>0</v>
      </c>
      <c r="M47" s="324">
        <f t="shared" si="29"/>
        <v>0</v>
      </c>
      <c r="N47" s="324">
        <f t="shared" si="30"/>
        <v>0</v>
      </c>
    </row>
    <row r="48" spans="1:14">
      <c r="A48" s="107" t="s">
        <v>437</v>
      </c>
      <c r="B48" s="121" t="s">
        <v>141</v>
      </c>
      <c r="C48" s="274">
        <f>SUM('3A. melléklet'!C47)</f>
        <v>0</v>
      </c>
      <c r="D48" s="274">
        <f>SUM('3A. melléklet'!D47)</f>
        <v>0</v>
      </c>
      <c r="E48" s="274">
        <f>SUM('3A. melléklet'!E47)</f>
        <v>0</v>
      </c>
      <c r="F48" s="294"/>
      <c r="G48" s="274"/>
      <c r="H48" s="300"/>
      <c r="I48" s="276"/>
      <c r="J48" s="274"/>
      <c r="K48" s="279"/>
      <c r="L48" s="324">
        <f t="shared" si="28"/>
        <v>0</v>
      </c>
      <c r="M48" s="324">
        <f t="shared" si="29"/>
        <v>0</v>
      </c>
      <c r="N48" s="324">
        <f t="shared" si="30"/>
        <v>0</v>
      </c>
    </row>
    <row r="49" spans="1:14">
      <c r="A49" s="107" t="s">
        <v>142</v>
      </c>
      <c r="B49" s="121" t="s">
        <v>143</v>
      </c>
      <c r="C49" s="274">
        <f>SUM('3A. melléklet'!C48)</f>
        <v>30000</v>
      </c>
      <c r="D49" s="274">
        <f>SUM('3A. melléklet'!D48)</f>
        <v>30000</v>
      </c>
      <c r="E49" s="274">
        <f>SUM('3A. melléklet'!E48)</f>
        <v>10094</v>
      </c>
      <c r="F49" s="294"/>
      <c r="G49" s="274"/>
      <c r="H49" s="300"/>
      <c r="I49" s="276"/>
      <c r="J49" s="274"/>
      <c r="K49" s="279"/>
      <c r="L49" s="324">
        <f t="shared" si="28"/>
        <v>30000</v>
      </c>
      <c r="M49" s="324">
        <f t="shared" si="29"/>
        <v>30000</v>
      </c>
      <c r="N49" s="324">
        <f t="shared" si="30"/>
        <v>10094</v>
      </c>
    </row>
    <row r="50" spans="1:14" s="69" customFormat="1">
      <c r="A50" s="109" t="s">
        <v>374</v>
      </c>
      <c r="B50" s="122" t="s">
        <v>144</v>
      </c>
      <c r="C50" s="275">
        <f>SUM(C45:C49)</f>
        <v>1872580</v>
      </c>
      <c r="D50" s="275">
        <f t="shared" ref="D50:N50" si="31">SUM(D45:D49)</f>
        <v>1872580</v>
      </c>
      <c r="E50" s="275">
        <f t="shared" si="31"/>
        <v>1721317</v>
      </c>
      <c r="F50" s="274">
        <f t="shared" si="31"/>
        <v>0</v>
      </c>
      <c r="G50" s="274">
        <f t="shared" si="31"/>
        <v>0</v>
      </c>
      <c r="H50" s="274">
        <f t="shared" si="31"/>
        <v>0</v>
      </c>
      <c r="I50" s="274">
        <f t="shared" si="31"/>
        <v>0</v>
      </c>
      <c r="J50" s="274">
        <f t="shared" si="31"/>
        <v>0</v>
      </c>
      <c r="K50" s="274">
        <f t="shared" si="31"/>
        <v>0</v>
      </c>
      <c r="L50" s="275">
        <f t="shared" si="31"/>
        <v>1872580</v>
      </c>
      <c r="M50" s="275">
        <f t="shared" si="31"/>
        <v>1872580</v>
      </c>
      <c r="N50" s="275">
        <f t="shared" si="31"/>
        <v>1721317</v>
      </c>
    </row>
    <row r="51" spans="1:14" s="69" customFormat="1">
      <c r="A51" s="98" t="s">
        <v>375</v>
      </c>
      <c r="B51" s="123" t="s">
        <v>145</v>
      </c>
      <c r="C51" s="275">
        <f>SUM(C30+C33+C41+C44+C50)</f>
        <v>11480080</v>
      </c>
      <c r="D51" s="275">
        <f t="shared" ref="D51:N51" si="32">SUM(D30+D33+D41+D44+D50)</f>
        <v>11520298</v>
      </c>
      <c r="E51" s="275">
        <f t="shared" si="32"/>
        <v>9402579</v>
      </c>
      <c r="F51" s="275">
        <f t="shared" si="32"/>
        <v>0</v>
      </c>
      <c r="G51" s="275">
        <f t="shared" si="32"/>
        <v>0</v>
      </c>
      <c r="H51" s="275">
        <f t="shared" si="32"/>
        <v>0</v>
      </c>
      <c r="I51" s="275">
        <f t="shared" si="32"/>
        <v>0</v>
      </c>
      <c r="J51" s="275">
        <f t="shared" si="32"/>
        <v>0</v>
      </c>
      <c r="K51" s="275">
        <f t="shared" si="32"/>
        <v>0</v>
      </c>
      <c r="L51" s="275">
        <f t="shared" si="32"/>
        <v>11480080</v>
      </c>
      <c r="M51" s="275">
        <f t="shared" si="32"/>
        <v>11520298</v>
      </c>
      <c r="N51" s="275">
        <f t="shared" si="32"/>
        <v>9402579</v>
      </c>
    </row>
    <row r="52" spans="1:14">
      <c r="A52" s="78" t="s">
        <v>146</v>
      </c>
      <c r="B52" s="121" t="s">
        <v>147</v>
      </c>
      <c r="C52" s="274">
        <f>SUM('3A. melléklet'!C51)</f>
        <v>0</v>
      </c>
      <c r="D52" s="274">
        <f>SUM('3A. melléklet'!D51)</f>
        <v>0</v>
      </c>
      <c r="E52" s="274">
        <f>SUM('3A. melléklet'!E51)</f>
        <v>0</v>
      </c>
      <c r="F52" s="294"/>
      <c r="G52" s="274"/>
      <c r="H52" s="300"/>
      <c r="I52" s="276"/>
      <c r="J52" s="274"/>
      <c r="K52" s="279"/>
      <c r="L52" s="324">
        <f>SUM(C52)</f>
        <v>0</v>
      </c>
      <c r="M52" s="324">
        <f t="shared" ref="M52:N52" si="33">SUM(D52)</f>
        <v>0</v>
      </c>
      <c r="N52" s="324">
        <f t="shared" si="33"/>
        <v>0</v>
      </c>
    </row>
    <row r="53" spans="1:14">
      <c r="A53" s="78" t="s">
        <v>376</v>
      </c>
      <c r="B53" s="121" t="s">
        <v>148</v>
      </c>
      <c r="C53" s="274">
        <f>SUM('3A. melléklet'!C52)</f>
        <v>0</v>
      </c>
      <c r="D53" s="274">
        <f>SUM('3A. melléklet'!D52)</f>
        <v>0</v>
      </c>
      <c r="E53" s="274">
        <f>SUM('3A. melléklet'!E52)</f>
        <v>0</v>
      </c>
      <c r="F53" s="294"/>
      <c r="G53" s="274"/>
      <c r="H53" s="300"/>
      <c r="I53" s="276"/>
      <c r="J53" s="274"/>
      <c r="K53" s="279"/>
      <c r="L53" s="324">
        <f t="shared" ref="L53:L59" si="34">SUM(C53)</f>
        <v>0</v>
      </c>
      <c r="M53" s="324">
        <f t="shared" ref="M53:M59" si="35">SUM(D53)</f>
        <v>0</v>
      </c>
      <c r="N53" s="324">
        <f t="shared" ref="N53:N59" si="36">SUM(E53)</f>
        <v>0</v>
      </c>
    </row>
    <row r="54" spans="1:14">
      <c r="A54" s="112" t="s">
        <v>438</v>
      </c>
      <c r="B54" s="121" t="s">
        <v>149</v>
      </c>
      <c r="C54" s="274">
        <f>SUM('3A. melléklet'!C53)</f>
        <v>0</v>
      </c>
      <c r="D54" s="274">
        <f>SUM('3A. melléklet'!D53)</f>
        <v>0</v>
      </c>
      <c r="E54" s="274">
        <f>SUM('3A. melléklet'!E53)</f>
        <v>0</v>
      </c>
      <c r="F54" s="294"/>
      <c r="G54" s="274"/>
      <c r="H54" s="300"/>
      <c r="I54" s="276"/>
      <c r="J54" s="274"/>
      <c r="K54" s="279"/>
      <c r="L54" s="324">
        <f t="shared" si="34"/>
        <v>0</v>
      </c>
      <c r="M54" s="324">
        <f t="shared" si="35"/>
        <v>0</v>
      </c>
      <c r="N54" s="324">
        <f t="shared" si="36"/>
        <v>0</v>
      </c>
    </row>
    <row r="55" spans="1:14">
      <c r="A55" s="112" t="s">
        <v>439</v>
      </c>
      <c r="B55" s="121" t="s">
        <v>150</v>
      </c>
      <c r="C55" s="274">
        <f>SUM('3A. melléklet'!C54)</f>
        <v>0</v>
      </c>
      <c r="D55" s="274">
        <f>SUM('3A. melléklet'!D54)</f>
        <v>0</v>
      </c>
      <c r="E55" s="274">
        <f>SUM('3A. melléklet'!E54)</f>
        <v>0</v>
      </c>
      <c r="F55" s="294"/>
      <c r="G55" s="274"/>
      <c r="H55" s="300"/>
      <c r="I55" s="276"/>
      <c r="J55" s="274"/>
      <c r="K55" s="279"/>
      <c r="L55" s="324">
        <f t="shared" si="34"/>
        <v>0</v>
      </c>
      <c r="M55" s="324">
        <f t="shared" si="35"/>
        <v>0</v>
      </c>
      <c r="N55" s="324">
        <f t="shared" si="36"/>
        <v>0</v>
      </c>
    </row>
    <row r="56" spans="1:14">
      <c r="A56" s="112" t="s">
        <v>440</v>
      </c>
      <c r="B56" s="121" t="s">
        <v>151</v>
      </c>
      <c r="C56" s="274">
        <f>SUM('3A. melléklet'!C55)</f>
        <v>0</v>
      </c>
      <c r="D56" s="274">
        <f>SUM('3A. melléklet'!D55)</f>
        <v>0</v>
      </c>
      <c r="E56" s="274">
        <f>SUM('3A. melléklet'!E55)</f>
        <v>0</v>
      </c>
      <c r="F56" s="294"/>
      <c r="G56" s="274"/>
      <c r="H56" s="300"/>
      <c r="I56" s="276"/>
      <c r="J56" s="274"/>
      <c r="K56" s="279"/>
      <c r="L56" s="324">
        <f t="shared" si="34"/>
        <v>0</v>
      </c>
      <c r="M56" s="324">
        <f t="shared" si="35"/>
        <v>0</v>
      </c>
      <c r="N56" s="324">
        <f t="shared" si="36"/>
        <v>0</v>
      </c>
    </row>
    <row r="57" spans="1:14">
      <c r="A57" s="78" t="s">
        <v>441</v>
      </c>
      <c r="B57" s="121" t="s">
        <v>152</v>
      </c>
      <c r="C57" s="274">
        <f>SUM('3A. melléklet'!C56)</f>
        <v>0</v>
      </c>
      <c r="D57" s="274">
        <f>SUM('3A. melléklet'!D56)</f>
        <v>0</v>
      </c>
      <c r="E57" s="274">
        <f>SUM('3A. melléklet'!E56)</f>
        <v>0</v>
      </c>
      <c r="F57" s="294"/>
      <c r="G57" s="274"/>
      <c r="H57" s="300"/>
      <c r="I57" s="276"/>
      <c r="J57" s="274"/>
      <c r="K57" s="279"/>
      <c r="L57" s="324">
        <f t="shared" si="34"/>
        <v>0</v>
      </c>
      <c r="M57" s="324">
        <f t="shared" si="35"/>
        <v>0</v>
      </c>
      <c r="N57" s="324">
        <f t="shared" si="36"/>
        <v>0</v>
      </c>
    </row>
    <row r="58" spans="1:14">
      <c r="A58" s="78" t="s">
        <v>442</v>
      </c>
      <c r="B58" s="121" t="s">
        <v>153</v>
      </c>
      <c r="C58" s="274">
        <f>SUM('3A. melléklet'!C57)</f>
        <v>70000</v>
      </c>
      <c r="D58" s="274">
        <f>SUM('3A. melléklet'!D57)</f>
        <v>70000</v>
      </c>
      <c r="E58" s="274">
        <f>SUM('3A. melléklet'!E57)</f>
        <v>0</v>
      </c>
      <c r="F58" s="294"/>
      <c r="G58" s="274"/>
      <c r="H58" s="300"/>
      <c r="I58" s="276"/>
      <c r="J58" s="274"/>
      <c r="K58" s="279"/>
      <c r="L58" s="324">
        <f t="shared" si="34"/>
        <v>70000</v>
      </c>
      <c r="M58" s="324">
        <f t="shared" si="35"/>
        <v>70000</v>
      </c>
      <c r="N58" s="324">
        <f t="shared" si="36"/>
        <v>0</v>
      </c>
    </row>
    <row r="59" spans="1:14">
      <c r="A59" s="78" t="s">
        <v>443</v>
      </c>
      <c r="B59" s="121" t="s">
        <v>154</v>
      </c>
      <c r="C59" s="274">
        <f>SUM('3A. melléklet'!C58)</f>
        <v>1580000</v>
      </c>
      <c r="D59" s="274">
        <f>SUM('3A. melléklet'!D58)</f>
        <v>1580053</v>
      </c>
      <c r="E59" s="274">
        <f>SUM('3A. melléklet'!E58)</f>
        <v>1580053</v>
      </c>
      <c r="F59" s="365"/>
      <c r="G59" s="366"/>
      <c r="H59" s="300"/>
      <c r="I59" s="276"/>
      <c r="J59" s="274"/>
      <c r="K59" s="279"/>
      <c r="L59" s="324">
        <f t="shared" si="34"/>
        <v>1580000</v>
      </c>
      <c r="M59" s="324">
        <f t="shared" si="35"/>
        <v>1580053</v>
      </c>
      <c r="N59" s="324">
        <f t="shared" si="36"/>
        <v>1580053</v>
      </c>
    </row>
    <row r="60" spans="1:14" s="69" customFormat="1">
      <c r="A60" s="97" t="s">
        <v>405</v>
      </c>
      <c r="B60" s="123" t="s">
        <v>155</v>
      </c>
      <c r="C60" s="275">
        <f>SUM(C52:C59)</f>
        <v>1650000</v>
      </c>
      <c r="D60" s="275">
        <f t="shared" ref="D60:N60" si="37">SUM(D52:D59)</f>
        <v>1650053</v>
      </c>
      <c r="E60" s="275">
        <f t="shared" si="37"/>
        <v>1580053</v>
      </c>
      <c r="F60" s="275">
        <f t="shared" si="37"/>
        <v>0</v>
      </c>
      <c r="G60" s="275">
        <f t="shared" si="37"/>
        <v>0</v>
      </c>
      <c r="H60" s="275">
        <f t="shared" si="37"/>
        <v>0</v>
      </c>
      <c r="I60" s="275">
        <f t="shared" si="37"/>
        <v>0</v>
      </c>
      <c r="J60" s="275">
        <f t="shared" si="37"/>
        <v>0</v>
      </c>
      <c r="K60" s="275">
        <f t="shared" si="37"/>
        <v>0</v>
      </c>
      <c r="L60" s="275">
        <f t="shared" si="37"/>
        <v>1650000</v>
      </c>
      <c r="M60" s="275">
        <f t="shared" si="37"/>
        <v>1650053</v>
      </c>
      <c r="N60" s="275">
        <f t="shared" si="37"/>
        <v>1580053</v>
      </c>
    </row>
    <row r="61" spans="1:14">
      <c r="A61" s="113" t="s">
        <v>444</v>
      </c>
      <c r="B61" s="121" t="s">
        <v>156</v>
      </c>
      <c r="C61" s="274">
        <f>SUM('3A. melléklet'!C60)</f>
        <v>0</v>
      </c>
      <c r="D61" s="274">
        <f>SUM('3A. melléklet'!D60)</f>
        <v>0</v>
      </c>
      <c r="E61" s="274">
        <f>SUM('3A. melléklet'!E60)</f>
        <v>0</v>
      </c>
      <c r="F61" s="294"/>
      <c r="G61" s="274"/>
      <c r="H61" s="300"/>
      <c r="I61" s="276"/>
      <c r="J61" s="274"/>
      <c r="K61" s="279"/>
      <c r="L61" s="324">
        <f>SUM(C61)</f>
        <v>0</v>
      </c>
      <c r="M61" s="324">
        <f t="shared" ref="M61:N61" si="38">SUM(D61)</f>
        <v>0</v>
      </c>
      <c r="N61" s="324">
        <f t="shared" si="38"/>
        <v>0</v>
      </c>
    </row>
    <row r="62" spans="1:14">
      <c r="A62" s="113" t="s">
        <v>157</v>
      </c>
      <c r="B62" s="121" t="s">
        <v>158</v>
      </c>
      <c r="C62" s="274">
        <f>SUM('3A. melléklet'!C61)</f>
        <v>0</v>
      </c>
      <c r="D62" s="274">
        <f>SUM('3A. melléklet'!D61)</f>
        <v>0</v>
      </c>
      <c r="E62" s="274">
        <f>SUM('3A. melléklet'!E61)</f>
        <v>0</v>
      </c>
      <c r="F62" s="294"/>
      <c r="G62" s="274"/>
      <c r="H62" s="300"/>
      <c r="I62" s="276"/>
      <c r="J62" s="274"/>
      <c r="K62" s="279"/>
      <c r="L62" s="324">
        <f t="shared" ref="L62:L73" si="39">SUM(C62)</f>
        <v>0</v>
      </c>
      <c r="M62" s="324">
        <f t="shared" ref="M62:M73" si="40">SUM(D62)</f>
        <v>0</v>
      </c>
      <c r="N62" s="324">
        <f t="shared" ref="N62:N73" si="41">SUM(E62)</f>
        <v>0</v>
      </c>
    </row>
    <row r="63" spans="1:14" ht="30">
      <c r="A63" s="113" t="s">
        <v>159</v>
      </c>
      <c r="B63" s="121" t="s">
        <v>160</v>
      </c>
      <c r="C63" s="274">
        <f>SUM('3A. melléklet'!C62)</f>
        <v>0</v>
      </c>
      <c r="D63" s="274">
        <f>SUM('3A. melléklet'!D62)</f>
        <v>0</v>
      </c>
      <c r="E63" s="274">
        <f>SUM('3A. melléklet'!E62)</f>
        <v>0</v>
      </c>
      <c r="F63" s="294"/>
      <c r="G63" s="274"/>
      <c r="H63" s="300"/>
      <c r="I63" s="276"/>
      <c r="J63" s="274"/>
      <c r="K63" s="279"/>
      <c r="L63" s="324">
        <f t="shared" si="39"/>
        <v>0</v>
      </c>
      <c r="M63" s="324">
        <f t="shared" si="40"/>
        <v>0</v>
      </c>
      <c r="N63" s="324">
        <f t="shared" si="41"/>
        <v>0</v>
      </c>
    </row>
    <row r="64" spans="1:14" ht="30">
      <c r="A64" s="113" t="s">
        <v>406</v>
      </c>
      <c r="B64" s="121" t="s">
        <v>161</v>
      </c>
      <c r="C64" s="274">
        <f>SUM('3A. melléklet'!C63)</f>
        <v>0</v>
      </c>
      <c r="D64" s="274">
        <f>SUM('3A. melléklet'!D63)</f>
        <v>0</v>
      </c>
      <c r="E64" s="274">
        <f>SUM('3A. melléklet'!E63)</f>
        <v>0</v>
      </c>
      <c r="F64" s="294"/>
      <c r="G64" s="274"/>
      <c r="H64" s="300"/>
      <c r="I64" s="276"/>
      <c r="J64" s="274"/>
      <c r="K64" s="279"/>
      <c r="L64" s="324">
        <f t="shared" si="39"/>
        <v>0</v>
      </c>
      <c r="M64" s="324">
        <f t="shared" si="40"/>
        <v>0</v>
      </c>
      <c r="N64" s="324">
        <f t="shared" si="41"/>
        <v>0</v>
      </c>
    </row>
    <row r="65" spans="1:14" ht="30">
      <c r="A65" s="113" t="s">
        <v>445</v>
      </c>
      <c r="B65" s="121" t="s">
        <v>162</v>
      </c>
      <c r="C65" s="274">
        <f>SUM('3A. melléklet'!C64)</f>
        <v>0</v>
      </c>
      <c r="D65" s="274">
        <f>SUM('3A. melléklet'!D64)</f>
        <v>0</v>
      </c>
      <c r="E65" s="274">
        <f>SUM('3A. melléklet'!E64)</f>
        <v>0</v>
      </c>
      <c r="F65" s="294"/>
      <c r="G65" s="274"/>
      <c r="H65" s="300"/>
      <c r="I65" s="276"/>
      <c r="J65" s="274"/>
      <c r="K65" s="279"/>
      <c r="L65" s="324">
        <f t="shared" si="39"/>
        <v>0</v>
      </c>
      <c r="M65" s="324">
        <f t="shared" si="40"/>
        <v>0</v>
      </c>
      <c r="N65" s="324">
        <f t="shared" si="41"/>
        <v>0</v>
      </c>
    </row>
    <row r="66" spans="1:14">
      <c r="A66" s="113" t="s">
        <v>408</v>
      </c>
      <c r="B66" s="121" t="s">
        <v>163</v>
      </c>
      <c r="C66" s="274">
        <f>SUM('3A. melléklet'!C65)</f>
        <v>532630</v>
      </c>
      <c r="D66" s="274">
        <f>SUM('3A. melléklet'!D65)</f>
        <v>1316643</v>
      </c>
      <c r="E66" s="274">
        <f>SUM('3A. melléklet'!E65)</f>
        <v>1316643</v>
      </c>
      <c r="F66" s="294"/>
      <c r="G66" s="274"/>
      <c r="H66" s="300"/>
      <c r="I66" s="276"/>
      <c r="J66" s="274"/>
      <c r="K66" s="279"/>
      <c r="L66" s="324">
        <f t="shared" si="39"/>
        <v>532630</v>
      </c>
      <c r="M66" s="324">
        <f t="shared" si="40"/>
        <v>1316643</v>
      </c>
      <c r="N66" s="324">
        <f t="shared" si="41"/>
        <v>1316643</v>
      </c>
    </row>
    <row r="67" spans="1:14" ht="30">
      <c r="A67" s="113" t="s">
        <v>446</v>
      </c>
      <c r="B67" s="121" t="s">
        <v>164</v>
      </c>
      <c r="C67" s="274">
        <f>SUM('3A. melléklet'!C66)</f>
        <v>0</v>
      </c>
      <c r="D67" s="274">
        <f>SUM('3A. melléklet'!D66)</f>
        <v>0</v>
      </c>
      <c r="E67" s="274">
        <f>SUM('3A. melléklet'!E66)</f>
        <v>0</v>
      </c>
      <c r="F67" s="294"/>
      <c r="G67" s="274"/>
      <c r="H67" s="300"/>
      <c r="I67" s="276"/>
      <c r="J67" s="274"/>
      <c r="K67" s="279"/>
      <c r="L67" s="324">
        <f t="shared" si="39"/>
        <v>0</v>
      </c>
      <c r="M67" s="324">
        <f t="shared" si="40"/>
        <v>0</v>
      </c>
      <c r="N67" s="324">
        <f t="shared" si="41"/>
        <v>0</v>
      </c>
    </row>
    <row r="68" spans="1:14" ht="30">
      <c r="A68" s="113" t="s">
        <v>447</v>
      </c>
      <c r="B68" s="121" t="s">
        <v>165</v>
      </c>
      <c r="C68" s="274">
        <f>SUM('3A. melléklet'!C67)</f>
        <v>0</v>
      </c>
      <c r="D68" s="274">
        <f>SUM('3A. melléklet'!D67)</f>
        <v>0</v>
      </c>
      <c r="E68" s="274">
        <f>SUM('3A. melléklet'!E67)</f>
        <v>0</v>
      </c>
      <c r="F68" s="294"/>
      <c r="G68" s="274"/>
      <c r="H68" s="300"/>
      <c r="I68" s="276"/>
      <c r="J68" s="274"/>
      <c r="K68" s="279"/>
      <c r="L68" s="324">
        <f t="shared" si="39"/>
        <v>0</v>
      </c>
      <c r="M68" s="324">
        <f t="shared" si="40"/>
        <v>0</v>
      </c>
      <c r="N68" s="324">
        <f t="shared" si="41"/>
        <v>0</v>
      </c>
    </row>
    <row r="69" spans="1:14">
      <c r="A69" s="113" t="s">
        <v>166</v>
      </c>
      <c r="B69" s="121" t="s">
        <v>167</v>
      </c>
      <c r="C69" s="274">
        <f>SUM('3A. melléklet'!C68)</f>
        <v>0</v>
      </c>
      <c r="D69" s="274">
        <f>SUM('3A. melléklet'!D68)</f>
        <v>0</v>
      </c>
      <c r="E69" s="274">
        <f>SUM('3A. melléklet'!E68)</f>
        <v>0</v>
      </c>
      <c r="F69" s="294"/>
      <c r="G69" s="274"/>
      <c r="H69" s="300"/>
      <c r="I69" s="276"/>
      <c r="J69" s="274"/>
      <c r="K69" s="279"/>
      <c r="L69" s="324">
        <f t="shared" si="39"/>
        <v>0</v>
      </c>
      <c r="M69" s="324">
        <f t="shared" si="40"/>
        <v>0</v>
      </c>
      <c r="N69" s="324">
        <f t="shared" si="41"/>
        <v>0</v>
      </c>
    </row>
    <row r="70" spans="1:14">
      <c r="A70" s="114" t="s">
        <v>168</v>
      </c>
      <c r="B70" s="121" t="s">
        <v>169</v>
      </c>
      <c r="C70" s="274">
        <f>SUM('3A. melléklet'!C69)</f>
        <v>0</v>
      </c>
      <c r="D70" s="274">
        <f>SUM('3A. melléklet'!D69)</f>
        <v>0</v>
      </c>
      <c r="E70" s="274">
        <f>SUM('3A. melléklet'!E69)</f>
        <v>0</v>
      </c>
      <c r="F70" s="294"/>
      <c r="G70" s="274"/>
      <c r="H70" s="300"/>
      <c r="I70" s="276"/>
      <c r="J70" s="274"/>
      <c r="K70" s="279"/>
      <c r="L70" s="324">
        <f t="shared" si="39"/>
        <v>0</v>
      </c>
      <c r="M70" s="324">
        <f t="shared" si="40"/>
        <v>0</v>
      </c>
      <c r="N70" s="324">
        <f t="shared" si="41"/>
        <v>0</v>
      </c>
    </row>
    <row r="71" spans="1:14">
      <c r="A71" s="113" t="s">
        <v>448</v>
      </c>
      <c r="B71" s="121" t="s">
        <v>170</v>
      </c>
      <c r="C71" s="274">
        <f>SUM('3A. melléklet'!C70)</f>
        <v>0</v>
      </c>
      <c r="D71" s="274">
        <f>SUM('3A. melléklet'!D70)</f>
        <v>75000</v>
      </c>
      <c r="E71" s="274">
        <f>SUM('3A. melléklet'!E70)</f>
        <v>75000</v>
      </c>
      <c r="F71" s="294"/>
      <c r="G71" s="274"/>
      <c r="H71" s="300"/>
      <c r="I71" s="276"/>
      <c r="J71" s="274"/>
      <c r="K71" s="279"/>
      <c r="L71" s="324">
        <f t="shared" si="39"/>
        <v>0</v>
      </c>
      <c r="M71" s="324">
        <f t="shared" si="40"/>
        <v>75000</v>
      </c>
      <c r="N71" s="324">
        <f t="shared" si="41"/>
        <v>75000</v>
      </c>
    </row>
    <row r="72" spans="1:14">
      <c r="A72" s="114" t="s">
        <v>600</v>
      </c>
      <c r="B72" s="121" t="s">
        <v>632</v>
      </c>
      <c r="C72" s="274">
        <f>SUM('3A. melléklet'!C71)</f>
        <v>4311246</v>
      </c>
      <c r="D72" s="274">
        <f>SUM('3A. melléklet'!D71)</f>
        <v>4340155</v>
      </c>
      <c r="E72" s="274">
        <f>SUM('3A. melléklet'!E71)</f>
        <v>0</v>
      </c>
      <c r="F72" s="294"/>
      <c r="G72" s="366"/>
      <c r="H72" s="300"/>
      <c r="I72" s="276"/>
      <c r="J72" s="274"/>
      <c r="K72" s="279"/>
      <c r="L72" s="324">
        <f t="shared" si="39"/>
        <v>4311246</v>
      </c>
      <c r="M72" s="324">
        <f t="shared" si="40"/>
        <v>4340155</v>
      </c>
      <c r="N72" s="324">
        <f t="shared" si="41"/>
        <v>0</v>
      </c>
    </row>
    <row r="73" spans="1:14">
      <c r="A73" s="114" t="s">
        <v>601</v>
      </c>
      <c r="B73" s="121" t="s">
        <v>632</v>
      </c>
      <c r="C73" s="274">
        <f>SUM('3A. melléklet'!C72)</f>
        <v>0</v>
      </c>
      <c r="D73" s="274">
        <f>SUM('3A. melléklet'!D72)</f>
        <v>0</v>
      </c>
      <c r="E73" s="274">
        <f>SUM('3A. melléklet'!E72)</f>
        <v>0</v>
      </c>
      <c r="F73" s="294"/>
      <c r="G73" s="274"/>
      <c r="H73" s="300"/>
      <c r="I73" s="276"/>
      <c r="J73" s="274"/>
      <c r="K73" s="279"/>
      <c r="L73" s="324">
        <f t="shared" si="39"/>
        <v>0</v>
      </c>
      <c r="M73" s="324">
        <f t="shared" si="40"/>
        <v>0</v>
      </c>
      <c r="N73" s="324">
        <f t="shared" si="41"/>
        <v>0</v>
      </c>
    </row>
    <row r="74" spans="1:14" s="69" customFormat="1">
      <c r="A74" s="97" t="s">
        <v>411</v>
      </c>
      <c r="B74" s="123" t="s">
        <v>171</v>
      </c>
      <c r="C74" s="275">
        <f>SUM(C61:C73)</f>
        <v>4843876</v>
      </c>
      <c r="D74" s="275">
        <f t="shared" ref="D74:N74" si="42">SUM(D61:D73)</f>
        <v>5731798</v>
      </c>
      <c r="E74" s="275">
        <f t="shared" si="42"/>
        <v>1391643</v>
      </c>
      <c r="F74" s="275">
        <f t="shared" si="42"/>
        <v>0</v>
      </c>
      <c r="G74" s="275">
        <f t="shared" si="42"/>
        <v>0</v>
      </c>
      <c r="H74" s="275">
        <f t="shared" si="42"/>
        <v>0</v>
      </c>
      <c r="I74" s="275">
        <f t="shared" si="42"/>
        <v>0</v>
      </c>
      <c r="J74" s="275">
        <f t="shared" si="42"/>
        <v>0</v>
      </c>
      <c r="K74" s="275">
        <f t="shared" si="42"/>
        <v>0</v>
      </c>
      <c r="L74" s="275">
        <f t="shared" si="42"/>
        <v>4843876</v>
      </c>
      <c r="M74" s="275">
        <f t="shared" si="42"/>
        <v>5731798</v>
      </c>
      <c r="N74" s="275">
        <f t="shared" si="42"/>
        <v>1391643</v>
      </c>
    </row>
    <row r="75" spans="1:14" s="69" customFormat="1" ht="15.75">
      <c r="A75" s="115" t="s">
        <v>568</v>
      </c>
      <c r="B75" s="124"/>
      <c r="C75" s="277">
        <f>SUM(C25+C26+C51+C60+C74)</f>
        <v>28171993</v>
      </c>
      <c r="D75" s="277">
        <f t="shared" ref="D75:N75" si="43">SUM(D25+D26+D51+D60+D74)</f>
        <v>31289284</v>
      </c>
      <c r="E75" s="277">
        <f t="shared" si="43"/>
        <v>23933435</v>
      </c>
      <c r="F75" s="277">
        <f t="shared" si="43"/>
        <v>0</v>
      </c>
      <c r="G75" s="277">
        <f t="shared" si="43"/>
        <v>0</v>
      </c>
      <c r="H75" s="277">
        <f t="shared" si="43"/>
        <v>0</v>
      </c>
      <c r="I75" s="277">
        <f t="shared" si="43"/>
        <v>0</v>
      </c>
      <c r="J75" s="277">
        <f t="shared" si="43"/>
        <v>0</v>
      </c>
      <c r="K75" s="277">
        <f t="shared" si="43"/>
        <v>0</v>
      </c>
      <c r="L75" s="277">
        <f t="shared" si="43"/>
        <v>28171993</v>
      </c>
      <c r="M75" s="277">
        <f t="shared" si="43"/>
        <v>31289284</v>
      </c>
      <c r="N75" s="277">
        <f t="shared" si="43"/>
        <v>23933435</v>
      </c>
    </row>
    <row r="76" spans="1:14">
      <c r="A76" s="116" t="s">
        <v>172</v>
      </c>
      <c r="B76" s="121" t="s">
        <v>173</v>
      </c>
      <c r="C76" s="324">
        <f>SUM('3A. melléklet'!C75)</f>
        <v>0</v>
      </c>
      <c r="D76" s="324">
        <f>SUM('3A. melléklet'!D75)</f>
        <v>0</v>
      </c>
      <c r="E76" s="324">
        <f>SUM('3A. melléklet'!E75)</f>
        <v>0</v>
      </c>
      <c r="F76" s="294"/>
      <c r="G76" s="274"/>
      <c r="H76" s="300"/>
      <c r="I76" s="276"/>
      <c r="J76" s="274"/>
      <c r="K76" s="279"/>
      <c r="L76" s="324">
        <f>SUM(C76)</f>
        <v>0</v>
      </c>
      <c r="M76" s="324">
        <f t="shared" ref="M76:N76" si="44">SUM(D76)</f>
        <v>0</v>
      </c>
      <c r="N76" s="324">
        <f t="shared" si="44"/>
        <v>0</v>
      </c>
    </row>
    <row r="77" spans="1:14">
      <c r="A77" s="116" t="s">
        <v>449</v>
      </c>
      <c r="B77" s="121" t="s">
        <v>174</v>
      </c>
      <c r="C77" s="324">
        <f>SUM('3A. melléklet'!C76)</f>
        <v>3900000</v>
      </c>
      <c r="D77" s="324">
        <f>SUM('3A. melléklet'!D76)</f>
        <v>3900000</v>
      </c>
      <c r="E77" s="324">
        <f>SUM('3A. melléklet'!E76)</f>
        <v>0</v>
      </c>
      <c r="F77" s="294"/>
      <c r="G77" s="274"/>
      <c r="H77" s="300"/>
      <c r="I77" s="276"/>
      <c r="J77" s="274"/>
      <c r="K77" s="279"/>
      <c r="L77" s="324">
        <f t="shared" ref="L77:L82" si="45">SUM(C77)</f>
        <v>3900000</v>
      </c>
      <c r="M77" s="324">
        <f t="shared" ref="M77:M82" si="46">SUM(D77)</f>
        <v>3900000</v>
      </c>
      <c r="N77" s="324">
        <f t="shared" ref="N77:N82" si="47">SUM(E77)</f>
        <v>0</v>
      </c>
    </row>
    <row r="78" spans="1:14">
      <c r="A78" s="116" t="s">
        <v>175</v>
      </c>
      <c r="B78" s="121" t="s">
        <v>176</v>
      </c>
      <c r="C78" s="324">
        <f>SUM('3A. melléklet'!C77)</f>
        <v>0</v>
      </c>
      <c r="D78" s="324">
        <f>SUM('3A. melléklet'!D77)</f>
        <v>345339</v>
      </c>
      <c r="E78" s="324">
        <f>SUM('3A. melléklet'!E77)</f>
        <v>345339</v>
      </c>
      <c r="F78" s="294"/>
      <c r="G78" s="274"/>
      <c r="H78" s="300"/>
      <c r="I78" s="276"/>
      <c r="J78" s="274"/>
      <c r="K78" s="279"/>
      <c r="L78" s="324">
        <f t="shared" si="45"/>
        <v>0</v>
      </c>
      <c r="M78" s="324">
        <f t="shared" si="46"/>
        <v>345339</v>
      </c>
      <c r="N78" s="324">
        <f t="shared" si="47"/>
        <v>345339</v>
      </c>
    </row>
    <row r="79" spans="1:14">
      <c r="A79" s="116" t="s">
        <v>177</v>
      </c>
      <c r="B79" s="121" t="s">
        <v>178</v>
      </c>
      <c r="C79" s="324">
        <f>SUM('3A. melléklet'!C78)</f>
        <v>1033950</v>
      </c>
      <c r="D79" s="324">
        <f>SUM('3A. melléklet'!D78)</f>
        <v>993950</v>
      </c>
      <c r="E79" s="324">
        <f>SUM('3A. melléklet'!E78)</f>
        <v>201988</v>
      </c>
      <c r="F79" s="294"/>
      <c r="G79" s="274"/>
      <c r="H79" s="300"/>
      <c r="I79" s="276"/>
      <c r="J79" s="274"/>
      <c r="K79" s="279"/>
      <c r="L79" s="324">
        <f t="shared" si="45"/>
        <v>1033950</v>
      </c>
      <c r="M79" s="324">
        <f t="shared" si="46"/>
        <v>993950</v>
      </c>
      <c r="N79" s="324">
        <f t="shared" si="47"/>
        <v>201988</v>
      </c>
    </row>
    <row r="80" spans="1:14">
      <c r="A80" s="83" t="s">
        <v>179</v>
      </c>
      <c r="B80" s="121" t="s">
        <v>180</v>
      </c>
      <c r="C80" s="324">
        <f>SUM('3A. melléklet'!C79)</f>
        <v>0</v>
      </c>
      <c r="D80" s="324">
        <f>SUM('3A. melléklet'!D79)</f>
        <v>0</v>
      </c>
      <c r="E80" s="324">
        <f>SUM('3A. melléklet'!E79)</f>
        <v>0</v>
      </c>
      <c r="F80" s="294"/>
      <c r="G80" s="274"/>
      <c r="H80" s="300"/>
      <c r="I80" s="276"/>
      <c r="J80" s="274"/>
      <c r="K80" s="279"/>
      <c r="L80" s="324">
        <f t="shared" si="45"/>
        <v>0</v>
      </c>
      <c r="M80" s="324">
        <f t="shared" si="46"/>
        <v>0</v>
      </c>
      <c r="N80" s="324">
        <f t="shared" si="47"/>
        <v>0</v>
      </c>
    </row>
    <row r="81" spans="1:14">
      <c r="A81" s="83" t="s">
        <v>181</v>
      </c>
      <c r="B81" s="121" t="s">
        <v>182</v>
      </c>
      <c r="C81" s="324">
        <f>SUM('3A. melléklet'!C80)</f>
        <v>0</v>
      </c>
      <c r="D81" s="324">
        <f>SUM('3A. melléklet'!D80)</f>
        <v>0</v>
      </c>
      <c r="E81" s="324">
        <f>SUM('3A. melléklet'!E80)</f>
        <v>0</v>
      </c>
      <c r="F81" s="294"/>
      <c r="G81" s="274"/>
      <c r="H81" s="300"/>
      <c r="I81" s="276"/>
      <c r="J81" s="274"/>
      <c r="K81" s="279"/>
      <c r="L81" s="324">
        <f t="shared" si="45"/>
        <v>0</v>
      </c>
      <c r="M81" s="324">
        <f t="shared" si="46"/>
        <v>0</v>
      </c>
      <c r="N81" s="324">
        <f t="shared" si="47"/>
        <v>0</v>
      </c>
    </row>
    <row r="82" spans="1:14">
      <c r="A82" s="83" t="s">
        <v>183</v>
      </c>
      <c r="B82" s="121" t="s">
        <v>184</v>
      </c>
      <c r="C82" s="324">
        <f>SUM('3A. melléklet'!C81)</f>
        <v>380000</v>
      </c>
      <c r="D82" s="324">
        <f>SUM('3A. melléklet'!D81)</f>
        <v>380000</v>
      </c>
      <c r="E82" s="324">
        <f>SUM('3A. melléklet'!E81)</f>
        <v>147778</v>
      </c>
      <c r="F82" s="294"/>
      <c r="G82" s="274"/>
      <c r="H82" s="300"/>
      <c r="I82" s="276"/>
      <c r="J82" s="274"/>
      <c r="K82" s="279"/>
      <c r="L82" s="324">
        <f t="shared" si="45"/>
        <v>380000</v>
      </c>
      <c r="M82" s="324">
        <f t="shared" si="46"/>
        <v>380000</v>
      </c>
      <c r="N82" s="324">
        <f t="shared" si="47"/>
        <v>147778</v>
      </c>
    </row>
    <row r="83" spans="1:14" s="69" customFormat="1">
      <c r="A83" s="117" t="s">
        <v>413</v>
      </c>
      <c r="B83" s="123" t="s">
        <v>185</v>
      </c>
      <c r="C83" s="338">
        <f>SUM(C76:C82)</f>
        <v>5313950</v>
      </c>
      <c r="D83" s="338">
        <f t="shared" ref="D83:N83" si="48">SUM(D76:D82)</f>
        <v>5619289</v>
      </c>
      <c r="E83" s="338">
        <f t="shared" si="48"/>
        <v>695105</v>
      </c>
      <c r="F83" s="338">
        <f t="shared" si="48"/>
        <v>0</v>
      </c>
      <c r="G83" s="338">
        <f t="shared" si="48"/>
        <v>0</v>
      </c>
      <c r="H83" s="338">
        <f t="shared" si="48"/>
        <v>0</v>
      </c>
      <c r="I83" s="338">
        <f t="shared" si="48"/>
        <v>0</v>
      </c>
      <c r="J83" s="338">
        <f t="shared" si="48"/>
        <v>0</v>
      </c>
      <c r="K83" s="338">
        <f t="shared" si="48"/>
        <v>0</v>
      </c>
      <c r="L83" s="338">
        <f t="shared" si="48"/>
        <v>5313950</v>
      </c>
      <c r="M83" s="338">
        <f t="shared" si="48"/>
        <v>5619289</v>
      </c>
      <c r="N83" s="338">
        <f t="shared" si="48"/>
        <v>695105</v>
      </c>
    </row>
    <row r="84" spans="1:14">
      <c r="A84" s="78" t="s">
        <v>186</v>
      </c>
      <c r="B84" s="121" t="s">
        <v>187</v>
      </c>
      <c r="C84" s="324">
        <f>SUM('3A. melléklet'!C83)</f>
        <v>27457678</v>
      </c>
      <c r="D84" s="324">
        <f>SUM('3A. melléklet'!D83)</f>
        <v>25341279</v>
      </c>
      <c r="E84" s="324">
        <f>SUM('3A. melléklet'!E83)</f>
        <v>21933000</v>
      </c>
      <c r="F84" s="294"/>
      <c r="G84" s="274"/>
      <c r="H84" s="300"/>
      <c r="I84" s="276"/>
      <c r="J84" s="274"/>
      <c r="K84" s="279"/>
      <c r="L84" s="324">
        <f>SUM(C84)</f>
        <v>27457678</v>
      </c>
      <c r="M84" s="324">
        <f t="shared" ref="M84:N84" si="49">SUM(D84)</f>
        <v>25341279</v>
      </c>
      <c r="N84" s="324">
        <f t="shared" si="49"/>
        <v>21933000</v>
      </c>
    </row>
    <row r="85" spans="1:14">
      <c r="A85" s="78" t="s">
        <v>188</v>
      </c>
      <c r="B85" s="121" t="s">
        <v>189</v>
      </c>
      <c r="C85" s="324">
        <f>SUM('3A. melléklet'!C84)</f>
        <v>0</v>
      </c>
      <c r="D85" s="324">
        <f>SUM('3A. melléklet'!D84)</f>
        <v>0</v>
      </c>
      <c r="E85" s="324">
        <f>SUM('3A. melléklet'!E84)</f>
        <v>0</v>
      </c>
      <c r="F85" s="294"/>
      <c r="G85" s="274"/>
      <c r="H85" s="300"/>
      <c r="I85" s="276"/>
      <c r="J85" s="274"/>
      <c r="K85" s="279"/>
      <c r="L85" s="324">
        <f t="shared" ref="L85:L87" si="50">SUM(C85)</f>
        <v>0</v>
      </c>
      <c r="M85" s="324">
        <f t="shared" ref="M85:M87" si="51">SUM(D85)</f>
        <v>0</v>
      </c>
      <c r="N85" s="324">
        <f t="shared" ref="N85:N87" si="52">SUM(E85)</f>
        <v>0</v>
      </c>
    </row>
    <row r="86" spans="1:14">
      <c r="A86" s="78" t="s">
        <v>190</v>
      </c>
      <c r="B86" s="121" t="s">
        <v>191</v>
      </c>
      <c r="C86" s="324">
        <f>SUM('3A. melléklet'!C85)</f>
        <v>4000000</v>
      </c>
      <c r="D86" s="324">
        <f>SUM('3A. melléklet'!D85)</f>
        <v>0</v>
      </c>
      <c r="E86" s="324">
        <f>SUM('3A. melléklet'!E85)</f>
        <v>0</v>
      </c>
      <c r="F86" s="294"/>
      <c r="G86" s="274"/>
      <c r="H86" s="300"/>
      <c r="I86" s="276"/>
      <c r="J86" s="274"/>
      <c r="K86" s="279"/>
      <c r="L86" s="324">
        <f t="shared" si="50"/>
        <v>4000000</v>
      </c>
      <c r="M86" s="324">
        <f t="shared" si="51"/>
        <v>0</v>
      </c>
      <c r="N86" s="324">
        <f t="shared" si="52"/>
        <v>0</v>
      </c>
    </row>
    <row r="87" spans="1:14">
      <c r="A87" s="78" t="s">
        <v>192</v>
      </c>
      <c r="B87" s="121" t="s">
        <v>193</v>
      </c>
      <c r="C87" s="324">
        <f>SUM('3A. melléklet'!C86)</f>
        <v>2000000</v>
      </c>
      <c r="D87" s="324">
        <f>SUM('3A. melléklet'!D86)</f>
        <v>6000000</v>
      </c>
      <c r="E87" s="324">
        <f>SUM('3A. melléklet'!E86)</f>
        <v>5921911</v>
      </c>
      <c r="F87" s="294"/>
      <c r="G87" s="274"/>
      <c r="H87" s="300"/>
      <c r="I87" s="276"/>
      <c r="J87" s="274"/>
      <c r="K87" s="279"/>
      <c r="L87" s="324">
        <f t="shared" si="50"/>
        <v>2000000</v>
      </c>
      <c r="M87" s="324">
        <f t="shared" si="51"/>
        <v>6000000</v>
      </c>
      <c r="N87" s="324">
        <f t="shared" si="52"/>
        <v>5921911</v>
      </c>
    </row>
    <row r="88" spans="1:14" s="69" customFormat="1">
      <c r="A88" s="97" t="s">
        <v>414</v>
      </c>
      <c r="B88" s="123" t="s">
        <v>194</v>
      </c>
      <c r="C88" s="338">
        <f>SUM(C84:C87)</f>
        <v>33457678</v>
      </c>
      <c r="D88" s="338">
        <f t="shared" ref="D88:N88" si="53">SUM(D84:D87)</f>
        <v>31341279</v>
      </c>
      <c r="E88" s="338">
        <f t="shared" si="53"/>
        <v>27854911</v>
      </c>
      <c r="F88" s="338">
        <f t="shared" si="53"/>
        <v>0</v>
      </c>
      <c r="G88" s="338">
        <f t="shared" si="53"/>
        <v>0</v>
      </c>
      <c r="H88" s="338">
        <f t="shared" si="53"/>
        <v>0</v>
      </c>
      <c r="I88" s="338">
        <f t="shared" si="53"/>
        <v>0</v>
      </c>
      <c r="J88" s="338">
        <f t="shared" si="53"/>
        <v>0</v>
      </c>
      <c r="K88" s="338">
        <f t="shared" si="53"/>
        <v>0</v>
      </c>
      <c r="L88" s="338">
        <f t="shared" si="53"/>
        <v>33457678</v>
      </c>
      <c r="M88" s="338">
        <f t="shared" si="53"/>
        <v>31341279</v>
      </c>
      <c r="N88" s="338">
        <f t="shared" si="53"/>
        <v>27854911</v>
      </c>
    </row>
    <row r="89" spans="1:14" ht="30">
      <c r="A89" s="78" t="s">
        <v>195</v>
      </c>
      <c r="B89" s="121" t="s">
        <v>196</v>
      </c>
      <c r="C89" s="324">
        <f>SUM('3A. melléklet'!C88)</f>
        <v>0</v>
      </c>
      <c r="D89" s="324">
        <f>SUM('3A. melléklet'!D88)</f>
        <v>0</v>
      </c>
      <c r="E89" s="324">
        <f>SUM('3A. melléklet'!E88)</f>
        <v>0</v>
      </c>
      <c r="F89" s="294"/>
      <c r="G89" s="274"/>
      <c r="H89" s="300"/>
      <c r="I89" s="276"/>
      <c r="J89" s="274"/>
      <c r="K89" s="279"/>
      <c r="L89" s="324"/>
      <c r="M89" s="274"/>
      <c r="N89" s="300"/>
    </row>
    <row r="90" spans="1:14" ht="30">
      <c r="A90" s="78" t="s">
        <v>450</v>
      </c>
      <c r="B90" s="121" t="s">
        <v>197</v>
      </c>
      <c r="C90" s="324">
        <f>SUM('3A. melléklet'!C89)</f>
        <v>0</v>
      </c>
      <c r="D90" s="324">
        <f>SUM('3A. melléklet'!D89)</f>
        <v>0</v>
      </c>
      <c r="E90" s="324">
        <f>SUM('3A. melléklet'!E89)</f>
        <v>0</v>
      </c>
      <c r="F90" s="294"/>
      <c r="G90" s="274"/>
      <c r="H90" s="300"/>
      <c r="I90" s="276"/>
      <c r="J90" s="274"/>
      <c r="K90" s="279"/>
      <c r="L90" s="324"/>
      <c r="M90" s="274"/>
      <c r="N90" s="300"/>
    </row>
    <row r="91" spans="1:14" ht="30">
      <c r="A91" s="78" t="s">
        <v>451</v>
      </c>
      <c r="B91" s="121" t="s">
        <v>198</v>
      </c>
      <c r="C91" s="324">
        <f>SUM('3A. melléklet'!C90)</f>
        <v>0</v>
      </c>
      <c r="D91" s="324">
        <f>SUM('3A. melléklet'!D90)</f>
        <v>0</v>
      </c>
      <c r="E91" s="324">
        <f>SUM('3A. melléklet'!E90)</f>
        <v>0</v>
      </c>
      <c r="F91" s="294"/>
      <c r="G91" s="274"/>
      <c r="H91" s="300"/>
      <c r="I91" s="276"/>
      <c r="J91" s="274"/>
      <c r="K91" s="279"/>
      <c r="L91" s="324"/>
      <c r="M91" s="274"/>
      <c r="N91" s="300"/>
    </row>
    <row r="92" spans="1:14">
      <c r="A92" s="78" t="s">
        <v>452</v>
      </c>
      <c r="B92" s="121" t="s">
        <v>199</v>
      </c>
      <c r="C92" s="324">
        <f>SUM('3A. melléklet'!C91)</f>
        <v>0</v>
      </c>
      <c r="D92" s="324">
        <f>SUM('3A. melléklet'!D91)</f>
        <v>0</v>
      </c>
      <c r="E92" s="324">
        <f>SUM('3A. melléklet'!E91)</f>
        <v>0</v>
      </c>
      <c r="F92" s="294"/>
      <c r="G92" s="274"/>
      <c r="H92" s="300"/>
      <c r="I92" s="276"/>
      <c r="J92" s="274"/>
      <c r="K92" s="279"/>
      <c r="L92" s="324"/>
      <c r="M92" s="274"/>
      <c r="N92" s="300"/>
    </row>
    <row r="93" spans="1:14" ht="30">
      <c r="A93" s="78" t="s">
        <v>453</v>
      </c>
      <c r="B93" s="121" t="s">
        <v>200</v>
      </c>
      <c r="C93" s="324">
        <f>SUM('3A. melléklet'!C92)</f>
        <v>0</v>
      </c>
      <c r="D93" s="324">
        <f>SUM('3A. melléklet'!D92)</f>
        <v>0</v>
      </c>
      <c r="E93" s="324">
        <f>SUM('3A. melléklet'!E92)</f>
        <v>0</v>
      </c>
      <c r="F93" s="294"/>
      <c r="G93" s="274"/>
      <c r="H93" s="300"/>
      <c r="I93" s="276"/>
      <c r="J93" s="274"/>
      <c r="K93" s="279"/>
      <c r="L93" s="324"/>
      <c r="M93" s="274"/>
      <c r="N93" s="300"/>
    </row>
    <row r="94" spans="1:14" ht="30">
      <c r="A94" s="78" t="s">
        <v>454</v>
      </c>
      <c r="B94" s="121" t="s">
        <v>201</v>
      </c>
      <c r="C94" s="324">
        <f>SUM('3A. melléklet'!C93)</f>
        <v>0</v>
      </c>
      <c r="D94" s="324">
        <f>SUM('3A. melléklet'!D93)</f>
        <v>0</v>
      </c>
      <c r="E94" s="324">
        <f>SUM('3A. melléklet'!E93)</f>
        <v>0</v>
      </c>
      <c r="F94" s="294"/>
      <c r="G94" s="274"/>
      <c r="H94" s="300"/>
      <c r="I94" s="276"/>
      <c r="J94" s="274"/>
      <c r="K94" s="279"/>
      <c r="L94" s="324"/>
      <c r="M94" s="274">
        <v>0</v>
      </c>
      <c r="N94" s="300">
        <v>0</v>
      </c>
    </row>
    <row r="95" spans="1:14">
      <c r="A95" s="78" t="s">
        <v>202</v>
      </c>
      <c r="B95" s="121" t="s">
        <v>203</v>
      </c>
      <c r="C95" s="324">
        <f>SUM('3A. melléklet'!C94)</f>
        <v>0</v>
      </c>
      <c r="D95" s="324">
        <f>SUM('3A. melléklet'!D94)</f>
        <v>0</v>
      </c>
      <c r="E95" s="324">
        <f>SUM('3A. melléklet'!E94)</f>
        <v>0</v>
      </c>
      <c r="F95" s="294"/>
      <c r="G95" s="274"/>
      <c r="H95" s="300"/>
      <c r="I95" s="276"/>
      <c r="J95" s="274"/>
      <c r="K95" s="279"/>
      <c r="L95" s="324"/>
      <c r="M95" s="274"/>
      <c r="N95" s="300"/>
    </row>
    <row r="96" spans="1:14">
      <c r="A96" s="78" t="s">
        <v>455</v>
      </c>
      <c r="B96" s="121" t="s">
        <v>204</v>
      </c>
      <c r="C96" s="324">
        <f>SUM('3A. melléklet'!C95)</f>
        <v>0</v>
      </c>
      <c r="D96" s="324">
        <f>SUM('3A. melléklet'!D95)</f>
        <v>0</v>
      </c>
      <c r="E96" s="324">
        <f>SUM('3A. melléklet'!E95)</f>
        <v>0</v>
      </c>
      <c r="F96" s="294"/>
      <c r="G96" s="274"/>
      <c r="H96" s="300"/>
      <c r="I96" s="276"/>
      <c r="J96" s="274"/>
      <c r="K96" s="279"/>
      <c r="L96" s="324"/>
      <c r="M96" s="274"/>
      <c r="N96" s="300"/>
    </row>
    <row r="97" spans="1:31" s="69" customFormat="1">
      <c r="A97" s="97" t="s">
        <v>415</v>
      </c>
      <c r="B97" s="123" t="s">
        <v>205</v>
      </c>
      <c r="C97" s="338">
        <f>SUM(C89:C96)</f>
        <v>0</v>
      </c>
      <c r="D97" s="338">
        <f t="shared" ref="D97:N97" si="54">SUM(D89:D96)</f>
        <v>0</v>
      </c>
      <c r="E97" s="338">
        <f t="shared" si="54"/>
        <v>0</v>
      </c>
      <c r="F97" s="338">
        <f t="shared" si="54"/>
        <v>0</v>
      </c>
      <c r="G97" s="338">
        <f t="shared" si="54"/>
        <v>0</v>
      </c>
      <c r="H97" s="338">
        <f t="shared" si="54"/>
        <v>0</v>
      </c>
      <c r="I97" s="338">
        <f t="shared" si="54"/>
        <v>0</v>
      </c>
      <c r="J97" s="338">
        <f t="shared" si="54"/>
        <v>0</v>
      </c>
      <c r="K97" s="338">
        <f t="shared" si="54"/>
        <v>0</v>
      </c>
      <c r="L97" s="338">
        <f t="shared" si="54"/>
        <v>0</v>
      </c>
      <c r="M97" s="338">
        <f t="shared" si="54"/>
        <v>0</v>
      </c>
      <c r="N97" s="338">
        <f t="shared" si="54"/>
        <v>0</v>
      </c>
    </row>
    <row r="98" spans="1:31" s="69" customFormat="1" ht="15.75">
      <c r="A98" s="115" t="s">
        <v>567</v>
      </c>
      <c r="B98" s="124"/>
      <c r="C98" s="367">
        <f>SUM(C97,C88,C83)</f>
        <v>38771628</v>
      </c>
      <c r="D98" s="367">
        <f t="shared" ref="D98:N98" si="55">SUM(D97,D88,D83)</f>
        <v>36960568</v>
      </c>
      <c r="E98" s="367">
        <f t="shared" si="55"/>
        <v>28550016</v>
      </c>
      <c r="F98" s="367">
        <f t="shared" si="55"/>
        <v>0</v>
      </c>
      <c r="G98" s="367">
        <f t="shared" si="55"/>
        <v>0</v>
      </c>
      <c r="H98" s="367">
        <f t="shared" si="55"/>
        <v>0</v>
      </c>
      <c r="I98" s="367">
        <f t="shared" si="55"/>
        <v>0</v>
      </c>
      <c r="J98" s="367">
        <f t="shared" si="55"/>
        <v>0</v>
      </c>
      <c r="K98" s="367">
        <f t="shared" si="55"/>
        <v>0</v>
      </c>
      <c r="L98" s="367">
        <f t="shared" si="55"/>
        <v>38771628</v>
      </c>
      <c r="M98" s="367">
        <f t="shared" si="55"/>
        <v>36960568</v>
      </c>
      <c r="N98" s="367">
        <f t="shared" si="55"/>
        <v>28550016</v>
      </c>
    </row>
    <row r="99" spans="1:31" s="69" customFormat="1" ht="15.75">
      <c r="A99" s="118" t="s">
        <v>463</v>
      </c>
      <c r="B99" s="125" t="s">
        <v>206</v>
      </c>
      <c r="C99" s="342">
        <f>SUM(C25+C26+C51+C60+C74+C83+C88+C97)</f>
        <v>66943621</v>
      </c>
      <c r="D99" s="342">
        <f t="shared" ref="D99:N99" si="56">SUM(D25+D26+D51+D60+D74+D83+D88+D97)</f>
        <v>68249852</v>
      </c>
      <c r="E99" s="342">
        <f t="shared" si="56"/>
        <v>52483451</v>
      </c>
      <c r="F99" s="342">
        <f t="shared" si="56"/>
        <v>0</v>
      </c>
      <c r="G99" s="342">
        <f t="shared" si="56"/>
        <v>0</v>
      </c>
      <c r="H99" s="342">
        <f t="shared" si="56"/>
        <v>0</v>
      </c>
      <c r="I99" s="342">
        <f t="shared" si="56"/>
        <v>0</v>
      </c>
      <c r="J99" s="342">
        <f t="shared" si="56"/>
        <v>0</v>
      </c>
      <c r="K99" s="342">
        <f t="shared" si="56"/>
        <v>0</v>
      </c>
      <c r="L99" s="342">
        <f t="shared" si="56"/>
        <v>66943621</v>
      </c>
      <c r="M99" s="342">
        <f t="shared" si="56"/>
        <v>68249852</v>
      </c>
      <c r="N99" s="342">
        <f t="shared" si="56"/>
        <v>52483451</v>
      </c>
    </row>
    <row r="100" spans="1:31">
      <c r="A100" s="78" t="s">
        <v>456</v>
      </c>
      <c r="B100" s="126" t="s">
        <v>207</v>
      </c>
      <c r="C100" s="344"/>
      <c r="D100" s="345"/>
      <c r="E100" s="368"/>
      <c r="F100" s="369"/>
      <c r="G100" s="370"/>
      <c r="H100" s="368"/>
      <c r="I100" s="371"/>
      <c r="J100" s="370"/>
      <c r="K100" s="372"/>
      <c r="L100" s="344"/>
      <c r="M100" s="345"/>
      <c r="N100" s="368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5"/>
      <c r="AE100" s="15"/>
    </row>
    <row r="101" spans="1:31">
      <c r="A101" s="78" t="s">
        <v>210</v>
      </c>
      <c r="B101" s="126" t="s">
        <v>211</v>
      </c>
      <c r="C101" s="344"/>
      <c r="D101" s="345"/>
      <c r="E101" s="368"/>
      <c r="F101" s="369"/>
      <c r="G101" s="370"/>
      <c r="H101" s="368"/>
      <c r="I101" s="371"/>
      <c r="J101" s="370"/>
      <c r="K101" s="372"/>
      <c r="L101" s="344"/>
      <c r="M101" s="345"/>
      <c r="N101" s="368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5"/>
      <c r="AE101" s="15"/>
    </row>
    <row r="102" spans="1:31">
      <c r="A102" s="78" t="s">
        <v>457</v>
      </c>
      <c r="B102" s="126" t="s">
        <v>212</v>
      </c>
      <c r="C102" s="344"/>
      <c r="D102" s="347"/>
      <c r="E102" s="348"/>
      <c r="F102" s="369"/>
      <c r="G102" s="370"/>
      <c r="H102" s="368"/>
      <c r="I102" s="371"/>
      <c r="J102" s="370"/>
      <c r="K102" s="372"/>
      <c r="L102" s="344"/>
      <c r="M102" s="347"/>
      <c r="N102" s="348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5"/>
      <c r="AE102" s="15"/>
    </row>
    <row r="103" spans="1:31" s="69" customFormat="1">
      <c r="A103" s="79" t="s">
        <v>420</v>
      </c>
      <c r="B103" s="127" t="s">
        <v>214</v>
      </c>
      <c r="C103" s="349"/>
      <c r="D103" s="350"/>
      <c r="E103" s="351"/>
      <c r="F103" s="373"/>
      <c r="G103" s="374"/>
      <c r="H103" s="375"/>
      <c r="I103" s="376"/>
      <c r="J103" s="374"/>
      <c r="K103" s="377"/>
      <c r="L103" s="349"/>
      <c r="M103" s="350"/>
      <c r="N103" s="351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71"/>
      <c r="AE103" s="71"/>
    </row>
    <row r="104" spans="1:31">
      <c r="A104" s="80" t="s">
        <v>458</v>
      </c>
      <c r="B104" s="126" t="s">
        <v>215</v>
      </c>
      <c r="C104" s="352"/>
      <c r="D104" s="353"/>
      <c r="E104" s="378"/>
      <c r="F104" s="379"/>
      <c r="G104" s="380"/>
      <c r="H104" s="378"/>
      <c r="I104" s="381"/>
      <c r="J104" s="380"/>
      <c r="K104" s="382"/>
      <c r="L104" s="352"/>
      <c r="M104" s="353"/>
      <c r="N104" s="378"/>
      <c r="O104" s="17"/>
      <c r="P104" s="17"/>
      <c r="Q104" s="17"/>
      <c r="R104" s="17"/>
      <c r="S104" s="17"/>
      <c r="T104" s="17"/>
      <c r="U104" s="17"/>
      <c r="V104" s="17"/>
      <c r="W104" s="17"/>
      <c r="X104" s="17"/>
      <c r="Y104" s="17"/>
      <c r="Z104" s="17"/>
      <c r="AA104" s="17"/>
      <c r="AB104" s="17"/>
      <c r="AC104" s="17"/>
      <c r="AD104" s="15"/>
      <c r="AE104" s="15"/>
    </row>
    <row r="105" spans="1:31">
      <c r="A105" s="80" t="s">
        <v>426</v>
      </c>
      <c r="B105" s="126" t="s">
        <v>218</v>
      </c>
      <c r="C105" s="352"/>
      <c r="D105" s="353"/>
      <c r="E105" s="378"/>
      <c r="F105" s="379"/>
      <c r="G105" s="380"/>
      <c r="H105" s="378"/>
      <c r="I105" s="381"/>
      <c r="J105" s="380"/>
      <c r="K105" s="382"/>
      <c r="L105" s="352"/>
      <c r="M105" s="353"/>
      <c r="N105" s="378"/>
      <c r="O105" s="17"/>
      <c r="P105" s="17"/>
      <c r="Q105" s="17"/>
      <c r="R105" s="17"/>
      <c r="S105" s="17"/>
      <c r="T105" s="17"/>
      <c r="U105" s="17"/>
      <c r="V105" s="17"/>
      <c r="W105" s="17"/>
      <c r="X105" s="17"/>
      <c r="Y105" s="17"/>
      <c r="Z105" s="17"/>
      <c r="AA105" s="17"/>
      <c r="AB105" s="17"/>
      <c r="AC105" s="17"/>
      <c r="AD105" s="15"/>
      <c r="AE105" s="15"/>
    </row>
    <row r="106" spans="1:31">
      <c r="A106" s="78" t="s">
        <v>219</v>
      </c>
      <c r="B106" s="126" t="s">
        <v>220</v>
      </c>
      <c r="C106" s="344"/>
      <c r="D106" s="345"/>
      <c r="E106" s="368"/>
      <c r="F106" s="369"/>
      <c r="G106" s="370"/>
      <c r="H106" s="368"/>
      <c r="I106" s="371"/>
      <c r="J106" s="370"/>
      <c r="K106" s="372"/>
      <c r="L106" s="344"/>
      <c r="M106" s="345"/>
      <c r="N106" s="368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5"/>
      <c r="AE106" s="15"/>
    </row>
    <row r="107" spans="1:31">
      <c r="A107" s="78" t="s">
        <v>459</v>
      </c>
      <c r="B107" s="126" t="s">
        <v>221</v>
      </c>
      <c r="C107" s="344"/>
      <c r="D107" s="345"/>
      <c r="E107" s="368"/>
      <c r="F107" s="369"/>
      <c r="G107" s="370"/>
      <c r="H107" s="368"/>
      <c r="I107" s="371"/>
      <c r="J107" s="370"/>
      <c r="K107" s="372"/>
      <c r="L107" s="344"/>
      <c r="M107" s="345"/>
      <c r="N107" s="368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5"/>
      <c r="AE107" s="15"/>
    </row>
    <row r="108" spans="1:31" s="69" customFormat="1">
      <c r="A108" s="81" t="s">
        <v>423</v>
      </c>
      <c r="B108" s="127" t="s">
        <v>222</v>
      </c>
      <c r="C108" s="355"/>
      <c r="D108" s="356"/>
      <c r="E108" s="383"/>
      <c r="F108" s="384"/>
      <c r="G108" s="385"/>
      <c r="H108" s="383"/>
      <c r="I108" s="386"/>
      <c r="J108" s="385"/>
      <c r="K108" s="387"/>
      <c r="L108" s="355"/>
      <c r="M108" s="356"/>
      <c r="N108" s="383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71"/>
      <c r="AE108" s="71"/>
    </row>
    <row r="109" spans="1:31">
      <c r="A109" s="80" t="s">
        <v>223</v>
      </c>
      <c r="B109" s="126" t="s">
        <v>224</v>
      </c>
      <c r="C109" s="352"/>
      <c r="D109" s="353"/>
      <c r="E109" s="378"/>
      <c r="F109" s="379"/>
      <c r="G109" s="380"/>
      <c r="H109" s="378"/>
      <c r="I109" s="381"/>
      <c r="J109" s="380"/>
      <c r="K109" s="382"/>
      <c r="L109" s="352"/>
      <c r="M109" s="353"/>
      <c r="N109" s="378"/>
      <c r="O109" s="17"/>
      <c r="P109" s="17"/>
      <c r="Q109" s="17"/>
      <c r="R109" s="17"/>
      <c r="S109" s="17"/>
      <c r="T109" s="17"/>
      <c r="U109" s="17"/>
      <c r="V109" s="17"/>
      <c r="W109" s="17"/>
      <c r="X109" s="17"/>
      <c r="Y109" s="17"/>
      <c r="Z109" s="17"/>
      <c r="AA109" s="17"/>
      <c r="AB109" s="17"/>
      <c r="AC109" s="17"/>
      <c r="AD109" s="15"/>
      <c r="AE109" s="15"/>
    </row>
    <row r="110" spans="1:31">
      <c r="A110" s="80" t="s">
        <v>225</v>
      </c>
      <c r="B110" s="126" t="s">
        <v>226</v>
      </c>
      <c r="C110" s="352">
        <f>SUM('3A. melléklet'!C109)</f>
        <v>695888</v>
      </c>
      <c r="D110" s="352">
        <f>SUM('3A. melléklet'!D109)</f>
        <v>695888</v>
      </c>
      <c r="E110" s="352">
        <f>SUM('3A. melléklet'!E109)</f>
        <v>695888</v>
      </c>
      <c r="F110" s="379"/>
      <c r="G110" s="380"/>
      <c r="H110" s="378"/>
      <c r="I110" s="381"/>
      <c r="J110" s="380"/>
      <c r="K110" s="382"/>
      <c r="L110" s="352">
        <f>SUM(C110)</f>
        <v>695888</v>
      </c>
      <c r="M110" s="352">
        <f t="shared" ref="M110:N110" si="57">SUM(D110)</f>
        <v>695888</v>
      </c>
      <c r="N110" s="352">
        <f t="shared" si="57"/>
        <v>695888</v>
      </c>
      <c r="O110" s="17"/>
      <c r="P110" s="17"/>
      <c r="Q110" s="17"/>
      <c r="R110" s="17"/>
      <c r="S110" s="17"/>
      <c r="T110" s="17"/>
      <c r="U110" s="17"/>
      <c r="V110" s="17"/>
      <c r="W110" s="17"/>
      <c r="X110" s="17"/>
      <c r="Y110" s="17"/>
      <c r="Z110" s="17"/>
      <c r="AA110" s="17"/>
      <c r="AB110" s="17"/>
      <c r="AC110" s="17"/>
      <c r="AD110" s="15"/>
      <c r="AE110" s="15"/>
    </row>
    <row r="111" spans="1:31" s="69" customFormat="1">
      <c r="A111" s="81" t="s">
        <v>227</v>
      </c>
      <c r="B111" s="127" t="s">
        <v>228</v>
      </c>
      <c r="C111" s="352"/>
      <c r="D111" s="353"/>
      <c r="E111" s="378"/>
      <c r="F111" s="384"/>
      <c r="G111" s="385"/>
      <c r="H111" s="383"/>
      <c r="I111" s="386"/>
      <c r="J111" s="385"/>
      <c r="K111" s="387"/>
      <c r="L111" s="352"/>
      <c r="M111" s="353"/>
      <c r="N111" s="37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71"/>
      <c r="AE111" s="71"/>
    </row>
    <row r="112" spans="1:31">
      <c r="A112" s="80" t="s">
        <v>229</v>
      </c>
      <c r="B112" s="126" t="s">
        <v>230</v>
      </c>
      <c r="C112" s="352"/>
      <c r="D112" s="353"/>
      <c r="E112" s="378"/>
      <c r="F112" s="379"/>
      <c r="G112" s="380"/>
      <c r="H112" s="378"/>
      <c r="I112" s="381"/>
      <c r="J112" s="380"/>
      <c r="K112" s="382"/>
      <c r="L112" s="352"/>
      <c r="M112" s="353"/>
      <c r="N112" s="378"/>
      <c r="O112" s="17"/>
      <c r="P112" s="17"/>
      <c r="Q112" s="17"/>
      <c r="R112" s="17"/>
      <c r="S112" s="17"/>
      <c r="T112" s="17"/>
      <c r="U112" s="17"/>
      <c r="V112" s="17"/>
      <c r="W112" s="17"/>
      <c r="X112" s="17"/>
      <c r="Y112" s="17"/>
      <c r="Z112" s="17"/>
      <c r="AA112" s="17"/>
      <c r="AB112" s="17"/>
      <c r="AC112" s="17"/>
      <c r="AD112" s="15"/>
      <c r="AE112" s="15"/>
    </row>
    <row r="113" spans="1:31">
      <c r="A113" s="80" t="s">
        <v>231</v>
      </c>
      <c r="B113" s="126" t="s">
        <v>232</v>
      </c>
      <c r="C113" s="352"/>
      <c r="D113" s="353"/>
      <c r="E113" s="378"/>
      <c r="F113" s="379"/>
      <c r="G113" s="380"/>
      <c r="H113" s="378"/>
      <c r="I113" s="381"/>
      <c r="J113" s="380"/>
      <c r="K113" s="382"/>
      <c r="L113" s="352"/>
      <c r="M113" s="353"/>
      <c r="N113" s="378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5"/>
      <c r="AE113" s="15"/>
    </row>
    <row r="114" spans="1:31">
      <c r="A114" s="80" t="s">
        <v>233</v>
      </c>
      <c r="B114" s="126" t="s">
        <v>234</v>
      </c>
      <c r="C114" s="352"/>
      <c r="D114" s="353"/>
      <c r="E114" s="378"/>
      <c r="F114" s="379"/>
      <c r="G114" s="380"/>
      <c r="H114" s="378"/>
      <c r="I114" s="381"/>
      <c r="J114" s="380"/>
      <c r="K114" s="382"/>
      <c r="L114" s="352"/>
      <c r="M114" s="353"/>
      <c r="N114" s="378"/>
      <c r="O114" s="17"/>
      <c r="P114" s="17"/>
      <c r="Q114" s="17"/>
      <c r="R114" s="17"/>
      <c r="S114" s="17"/>
      <c r="T114" s="17"/>
      <c r="U114" s="17"/>
      <c r="V114" s="17"/>
      <c r="W114" s="17"/>
      <c r="X114" s="17"/>
      <c r="Y114" s="17"/>
      <c r="Z114" s="17"/>
      <c r="AA114" s="17"/>
      <c r="AB114" s="17"/>
      <c r="AC114" s="17"/>
      <c r="AD114" s="15"/>
      <c r="AE114" s="15"/>
    </row>
    <row r="115" spans="1:31" s="69" customFormat="1">
      <c r="A115" s="102" t="s">
        <v>424</v>
      </c>
      <c r="B115" s="128" t="s">
        <v>235</v>
      </c>
      <c r="C115" s="355">
        <f>SUM(C103+C108+C109+C110+C111+C112+C113+C114)</f>
        <v>695888</v>
      </c>
      <c r="D115" s="355">
        <f t="shared" ref="D115:N115" si="58">SUM(D103+D108+D109+D110+D111+D112+D113+D114)</f>
        <v>695888</v>
      </c>
      <c r="E115" s="355">
        <f t="shared" si="58"/>
        <v>695888</v>
      </c>
      <c r="F115" s="355">
        <f t="shared" si="58"/>
        <v>0</v>
      </c>
      <c r="G115" s="355">
        <f t="shared" si="58"/>
        <v>0</v>
      </c>
      <c r="H115" s="355">
        <f t="shared" si="58"/>
        <v>0</v>
      </c>
      <c r="I115" s="355">
        <f t="shared" si="58"/>
        <v>0</v>
      </c>
      <c r="J115" s="355">
        <f t="shared" si="58"/>
        <v>0</v>
      </c>
      <c r="K115" s="355">
        <f t="shared" si="58"/>
        <v>0</v>
      </c>
      <c r="L115" s="355">
        <f t="shared" si="58"/>
        <v>695888</v>
      </c>
      <c r="M115" s="355">
        <f t="shared" si="58"/>
        <v>695888</v>
      </c>
      <c r="N115" s="355">
        <f t="shared" si="58"/>
        <v>695888</v>
      </c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71"/>
      <c r="AE115" s="71"/>
    </row>
    <row r="116" spans="1:31">
      <c r="A116" s="80" t="s">
        <v>236</v>
      </c>
      <c r="B116" s="126" t="s">
        <v>237</v>
      </c>
      <c r="C116" s="352"/>
      <c r="D116" s="353"/>
      <c r="E116" s="378"/>
      <c r="F116" s="379"/>
      <c r="G116" s="380"/>
      <c r="H116" s="378"/>
      <c r="I116" s="381"/>
      <c r="J116" s="380"/>
      <c r="K116" s="382"/>
      <c r="L116" s="352"/>
      <c r="M116" s="353"/>
      <c r="N116" s="378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5"/>
      <c r="AE116" s="15"/>
    </row>
    <row r="117" spans="1:31">
      <c r="A117" s="78" t="s">
        <v>238</v>
      </c>
      <c r="B117" s="126" t="s">
        <v>239</v>
      </c>
      <c r="C117" s="344"/>
      <c r="D117" s="345"/>
      <c r="E117" s="368"/>
      <c r="F117" s="369"/>
      <c r="G117" s="370"/>
      <c r="H117" s="368"/>
      <c r="I117" s="371"/>
      <c r="J117" s="370"/>
      <c r="K117" s="372"/>
      <c r="L117" s="344"/>
      <c r="M117" s="345"/>
      <c r="N117" s="368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5"/>
      <c r="AE117" s="15"/>
    </row>
    <row r="118" spans="1:31">
      <c r="A118" s="80" t="s">
        <v>460</v>
      </c>
      <c r="B118" s="126" t="s">
        <v>240</v>
      </c>
      <c r="C118" s="352"/>
      <c r="D118" s="353"/>
      <c r="E118" s="378"/>
      <c r="F118" s="379"/>
      <c r="G118" s="380"/>
      <c r="H118" s="378"/>
      <c r="I118" s="381"/>
      <c r="J118" s="380"/>
      <c r="K118" s="382"/>
      <c r="L118" s="352"/>
      <c r="M118" s="353"/>
      <c r="N118" s="378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5"/>
      <c r="AE118" s="15"/>
    </row>
    <row r="119" spans="1:31">
      <c r="A119" s="80" t="s">
        <v>429</v>
      </c>
      <c r="B119" s="126" t="s">
        <v>241</v>
      </c>
      <c r="C119" s="352"/>
      <c r="D119" s="353"/>
      <c r="E119" s="378"/>
      <c r="F119" s="379"/>
      <c r="G119" s="380"/>
      <c r="H119" s="378"/>
      <c r="I119" s="381"/>
      <c r="J119" s="380"/>
      <c r="K119" s="382"/>
      <c r="L119" s="352"/>
      <c r="M119" s="353"/>
      <c r="N119" s="378"/>
      <c r="O119" s="17"/>
      <c r="P119" s="17"/>
      <c r="Q119" s="17"/>
      <c r="R119" s="17"/>
      <c r="S119" s="17"/>
      <c r="T119" s="17"/>
      <c r="U119" s="17"/>
      <c r="V119" s="17"/>
      <c r="W119" s="17"/>
      <c r="X119" s="17"/>
      <c r="Y119" s="17"/>
      <c r="Z119" s="17"/>
      <c r="AA119" s="17"/>
      <c r="AB119" s="17"/>
      <c r="AC119" s="17"/>
      <c r="AD119" s="15"/>
      <c r="AE119" s="15"/>
    </row>
    <row r="120" spans="1:31">
      <c r="A120" s="102" t="s">
        <v>430</v>
      </c>
      <c r="B120" s="128" t="s">
        <v>245</v>
      </c>
      <c r="C120" s="355">
        <f>SUM(C116:C119)</f>
        <v>0</v>
      </c>
      <c r="D120" s="355">
        <f t="shared" ref="D120:N120" si="59">SUM(D116:D119)</f>
        <v>0</v>
      </c>
      <c r="E120" s="355">
        <f t="shared" si="59"/>
        <v>0</v>
      </c>
      <c r="F120" s="355">
        <f t="shared" si="59"/>
        <v>0</v>
      </c>
      <c r="G120" s="355">
        <f t="shared" si="59"/>
        <v>0</v>
      </c>
      <c r="H120" s="355">
        <f t="shared" si="59"/>
        <v>0</v>
      </c>
      <c r="I120" s="355">
        <f t="shared" si="59"/>
        <v>0</v>
      </c>
      <c r="J120" s="355">
        <f t="shared" si="59"/>
        <v>0</v>
      </c>
      <c r="K120" s="355">
        <f t="shared" si="59"/>
        <v>0</v>
      </c>
      <c r="L120" s="355">
        <f t="shared" si="59"/>
        <v>0</v>
      </c>
      <c r="M120" s="355">
        <f t="shared" si="59"/>
        <v>0</v>
      </c>
      <c r="N120" s="355">
        <f t="shared" si="59"/>
        <v>0</v>
      </c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  <c r="AA120" s="18"/>
      <c r="AB120" s="18"/>
      <c r="AC120" s="18"/>
      <c r="AD120" s="15"/>
      <c r="AE120" s="15"/>
    </row>
    <row r="121" spans="1:31">
      <c r="A121" s="78" t="s">
        <v>246</v>
      </c>
      <c r="B121" s="126" t="s">
        <v>247</v>
      </c>
      <c r="C121" s="344"/>
      <c r="D121" s="345"/>
      <c r="E121" s="368"/>
      <c r="F121" s="369"/>
      <c r="G121" s="370"/>
      <c r="H121" s="368"/>
      <c r="I121" s="371"/>
      <c r="J121" s="370"/>
      <c r="K121" s="372"/>
      <c r="L121" s="344"/>
      <c r="M121" s="345"/>
      <c r="N121" s="368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5"/>
      <c r="AE121" s="15"/>
    </row>
    <row r="122" spans="1:31" s="69" customFormat="1" ht="15.75">
      <c r="A122" s="119" t="s">
        <v>464</v>
      </c>
      <c r="B122" s="129" t="s">
        <v>248</v>
      </c>
      <c r="C122" s="342">
        <f>SUM(C115+C120+C121)</f>
        <v>695888</v>
      </c>
      <c r="D122" s="342">
        <f t="shared" ref="D122:N122" si="60">SUM(D115+D120+D121)</f>
        <v>695888</v>
      </c>
      <c r="E122" s="342">
        <f t="shared" si="60"/>
        <v>695888</v>
      </c>
      <c r="F122" s="342">
        <f t="shared" si="60"/>
        <v>0</v>
      </c>
      <c r="G122" s="342">
        <f t="shared" si="60"/>
        <v>0</v>
      </c>
      <c r="H122" s="342">
        <f t="shared" si="60"/>
        <v>0</v>
      </c>
      <c r="I122" s="342">
        <f t="shared" si="60"/>
        <v>0</v>
      </c>
      <c r="J122" s="342">
        <f t="shared" si="60"/>
        <v>0</v>
      </c>
      <c r="K122" s="342">
        <f t="shared" si="60"/>
        <v>0</v>
      </c>
      <c r="L122" s="342">
        <f t="shared" si="60"/>
        <v>695888</v>
      </c>
      <c r="M122" s="342">
        <f t="shared" si="60"/>
        <v>695888</v>
      </c>
      <c r="N122" s="342">
        <f t="shared" si="60"/>
        <v>695888</v>
      </c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  <c r="AA122" s="18"/>
      <c r="AB122" s="18"/>
      <c r="AC122" s="18"/>
      <c r="AD122" s="71"/>
      <c r="AE122" s="71"/>
    </row>
    <row r="123" spans="1:31" s="69" customFormat="1" ht="15.75">
      <c r="A123" s="233" t="s">
        <v>500</v>
      </c>
      <c r="B123" s="234"/>
      <c r="C123" s="388">
        <f>SUM(C99+C122)</f>
        <v>67639509</v>
      </c>
      <c r="D123" s="388">
        <f t="shared" ref="D123:N123" si="61">SUM(D99+D122)</f>
        <v>68945740</v>
      </c>
      <c r="E123" s="388">
        <f t="shared" si="61"/>
        <v>53179339</v>
      </c>
      <c r="F123" s="388">
        <f t="shared" si="61"/>
        <v>0</v>
      </c>
      <c r="G123" s="388">
        <f t="shared" si="61"/>
        <v>0</v>
      </c>
      <c r="H123" s="388">
        <f t="shared" si="61"/>
        <v>0</v>
      </c>
      <c r="I123" s="388">
        <f t="shared" si="61"/>
        <v>0</v>
      </c>
      <c r="J123" s="388">
        <f t="shared" si="61"/>
        <v>0</v>
      </c>
      <c r="K123" s="388">
        <f t="shared" si="61"/>
        <v>0</v>
      </c>
      <c r="L123" s="388">
        <f t="shared" si="61"/>
        <v>67639509</v>
      </c>
      <c r="M123" s="388">
        <f t="shared" si="61"/>
        <v>68945740</v>
      </c>
      <c r="N123" s="388">
        <f t="shared" si="61"/>
        <v>53179339</v>
      </c>
      <c r="O123" s="71"/>
      <c r="P123" s="71"/>
      <c r="Q123" s="71"/>
      <c r="R123" s="71"/>
      <c r="S123" s="71"/>
      <c r="T123" s="71"/>
      <c r="U123" s="71"/>
      <c r="V123" s="71"/>
      <c r="W123" s="71"/>
      <c r="X123" s="71"/>
      <c r="Y123" s="71"/>
      <c r="Z123" s="71"/>
      <c r="AA123" s="71"/>
      <c r="AB123" s="71"/>
      <c r="AC123" s="71"/>
      <c r="AD123" s="71"/>
      <c r="AE123" s="71"/>
    </row>
    <row r="124" spans="1:31"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</row>
    <row r="125" spans="1:31"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  <c r="AE125" s="15"/>
    </row>
    <row r="126" spans="1:31"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  <c r="AE126" s="15"/>
    </row>
    <row r="127" spans="1:31"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  <c r="AE127" s="15"/>
    </row>
    <row r="128" spans="1:31"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  <c r="AE128" s="15"/>
    </row>
    <row r="129" spans="2:31"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  <c r="AE129" s="15"/>
    </row>
    <row r="130" spans="2:31"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  <c r="AE130" s="15"/>
    </row>
    <row r="131" spans="2:31"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  <c r="AE131" s="15"/>
    </row>
    <row r="132" spans="2:31"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  <c r="AE132" s="15"/>
    </row>
    <row r="133" spans="2:31"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  <c r="AE133" s="15"/>
    </row>
    <row r="134" spans="2:31"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  <c r="AE134" s="15"/>
    </row>
    <row r="135" spans="2:31"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  <c r="AE135" s="15"/>
    </row>
    <row r="136" spans="2:31"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  <c r="AE136" s="15"/>
    </row>
    <row r="137" spans="2:31"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  <c r="AE137" s="15"/>
    </row>
    <row r="138" spans="2:31"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  <c r="AE138" s="15"/>
    </row>
    <row r="139" spans="2:31"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  <c r="AE139" s="15"/>
    </row>
    <row r="140" spans="2:31"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  <c r="AE140" s="15"/>
    </row>
    <row r="141" spans="2:31"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  <c r="AE141" s="15"/>
    </row>
    <row r="142" spans="2:31"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  <c r="AE142" s="15"/>
    </row>
    <row r="143" spans="2:31"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  <c r="AE143" s="15"/>
    </row>
    <row r="144" spans="2:31"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  <c r="AE144" s="15"/>
    </row>
    <row r="145" spans="2:31"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  <c r="AE145" s="15"/>
    </row>
    <row r="146" spans="2:31"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  <c r="AE146" s="15"/>
    </row>
    <row r="147" spans="2:31"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  <c r="AE147" s="15"/>
    </row>
    <row r="148" spans="2:31"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  <c r="AE148" s="15"/>
    </row>
    <row r="149" spans="2:31"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  <c r="AE149" s="15"/>
    </row>
    <row r="150" spans="2:31"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  <c r="AE150" s="15"/>
    </row>
    <row r="151" spans="2:31"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  <c r="AE151" s="15"/>
    </row>
    <row r="152" spans="2:31"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  <c r="AE152" s="15"/>
    </row>
    <row r="153" spans="2:31"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  <c r="AE153" s="15"/>
    </row>
    <row r="154" spans="2:31"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</row>
    <row r="155" spans="2:31"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  <c r="AE155" s="15"/>
    </row>
    <row r="156" spans="2:31"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  <c r="AE156" s="15"/>
    </row>
    <row r="157" spans="2:31"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  <c r="AE157" s="15"/>
    </row>
    <row r="158" spans="2:31"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  <c r="AE158" s="15"/>
    </row>
    <row r="159" spans="2:31"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  <c r="AE159" s="15"/>
    </row>
    <row r="160" spans="2:31"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  <c r="AE160" s="15"/>
    </row>
    <row r="161" spans="2:31"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  <c r="AE161" s="15"/>
    </row>
    <row r="162" spans="2:31"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  <c r="AE162" s="15"/>
    </row>
    <row r="163" spans="2:31"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  <c r="AE163" s="15"/>
    </row>
    <row r="164" spans="2:31"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  <c r="AE164" s="15"/>
    </row>
    <row r="165" spans="2:31"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  <c r="AE165" s="15"/>
    </row>
    <row r="166" spans="2:31"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  <c r="AE166" s="15"/>
    </row>
    <row r="167" spans="2:31"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  <c r="AE167" s="15"/>
    </row>
    <row r="168" spans="2:31"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  <c r="AE168" s="15"/>
    </row>
    <row r="169" spans="2:31"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  <c r="AE169" s="15"/>
    </row>
    <row r="170" spans="2:31"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  <c r="AE170" s="15"/>
    </row>
    <row r="171" spans="2:31"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  <c r="AE171" s="15"/>
    </row>
    <row r="172" spans="2:31"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  <c r="AE172" s="15"/>
    </row>
  </sheetData>
  <mergeCells count="9">
    <mergeCell ref="A1:N1"/>
    <mergeCell ref="A2:N2"/>
    <mergeCell ref="A3:N3"/>
    <mergeCell ref="C5:E5"/>
    <mergeCell ref="F5:H5"/>
    <mergeCell ref="I5:K5"/>
    <mergeCell ref="L5:N5"/>
    <mergeCell ref="A5:A6"/>
    <mergeCell ref="B5:B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6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2"/>
  <sheetViews>
    <sheetView workbookViewId="0">
      <selection sqref="A1:B1"/>
    </sheetView>
  </sheetViews>
  <sheetFormatPr defaultRowHeight="15"/>
  <cols>
    <col min="1" max="1" width="86.28515625" customWidth="1"/>
    <col min="2" max="2" width="28.28515625" customWidth="1"/>
    <col min="3" max="3" width="29.140625" customWidth="1"/>
    <col min="4" max="4" width="29.42578125" customWidth="1"/>
    <col min="5" max="5" width="18.42578125" customWidth="1"/>
  </cols>
  <sheetData>
    <row r="1" spans="1:5">
      <c r="A1" s="400" t="s">
        <v>792</v>
      </c>
      <c r="B1" s="400"/>
      <c r="C1" s="73"/>
      <c r="D1" s="73"/>
      <c r="E1" s="73"/>
    </row>
    <row r="2" spans="1:5" ht="25.5" customHeight="1">
      <c r="A2" s="396" t="s">
        <v>736</v>
      </c>
      <c r="B2" s="399"/>
      <c r="C2" s="183"/>
      <c r="D2" s="183"/>
      <c r="E2" s="183"/>
    </row>
    <row r="3" spans="1:5" ht="23.25" customHeight="1">
      <c r="A3" s="423" t="s">
        <v>566</v>
      </c>
      <c r="B3" s="399"/>
      <c r="C3" s="184"/>
      <c r="D3" s="184"/>
      <c r="E3" s="184"/>
    </row>
    <row r="4" spans="1:5">
      <c r="A4" s="1"/>
    </row>
    <row r="5" spans="1:5" ht="51" customHeight="1">
      <c r="A5" s="32" t="s">
        <v>565</v>
      </c>
      <c r="B5" s="235" t="s">
        <v>593</v>
      </c>
      <c r="C5" s="143"/>
      <c r="D5" s="144"/>
      <c r="E5" s="145"/>
    </row>
    <row r="6" spans="1:5" ht="15" customHeight="1">
      <c r="A6" s="33" t="s">
        <v>538</v>
      </c>
      <c r="B6" s="141">
        <v>0</v>
      </c>
      <c r="C6" s="146"/>
      <c r="D6" s="147"/>
      <c r="E6" s="15"/>
    </row>
    <row r="7" spans="1:5" ht="15" customHeight="1">
      <c r="A7" s="33" t="s">
        <v>539</v>
      </c>
      <c r="B7" s="141">
        <v>0</v>
      </c>
      <c r="C7" s="146"/>
      <c r="D7" s="147"/>
      <c r="E7" s="15"/>
    </row>
    <row r="8" spans="1:5" ht="15" customHeight="1">
      <c r="A8" s="33" t="s">
        <v>540</v>
      </c>
      <c r="B8" s="141">
        <v>0</v>
      </c>
      <c r="C8" s="146"/>
      <c r="D8" s="147"/>
      <c r="E8" s="15"/>
    </row>
    <row r="9" spans="1:5" ht="15" customHeight="1">
      <c r="A9" s="33" t="s">
        <v>541</v>
      </c>
      <c r="B9" s="141">
        <v>0</v>
      </c>
      <c r="C9" s="146"/>
      <c r="D9" s="147"/>
      <c r="E9" s="15"/>
    </row>
    <row r="10" spans="1:5" ht="15" customHeight="1">
      <c r="A10" s="32" t="s">
        <v>559</v>
      </c>
      <c r="B10" s="141">
        <v>0</v>
      </c>
      <c r="C10" s="146"/>
      <c r="D10" s="147"/>
      <c r="E10" s="15"/>
    </row>
    <row r="11" spans="1:5" ht="15" customHeight="1">
      <c r="A11" s="33" t="s">
        <v>542</v>
      </c>
      <c r="B11" s="141">
        <v>0</v>
      </c>
      <c r="C11" s="146"/>
      <c r="D11" s="147"/>
      <c r="E11" s="15"/>
    </row>
    <row r="12" spans="1:5" ht="15" customHeight="1">
      <c r="A12" s="33" t="s">
        <v>543</v>
      </c>
      <c r="B12" s="141">
        <v>0</v>
      </c>
      <c r="C12" s="146"/>
      <c r="D12" s="147"/>
      <c r="E12" s="15"/>
    </row>
    <row r="13" spans="1:5" ht="15" customHeight="1">
      <c r="A13" s="33" t="s">
        <v>544</v>
      </c>
      <c r="B13" s="141">
        <v>0</v>
      </c>
      <c r="C13" s="146"/>
      <c r="D13" s="147"/>
      <c r="E13" s="15"/>
    </row>
    <row r="14" spans="1:5" ht="15" customHeight="1">
      <c r="A14" s="33" t="s">
        <v>545</v>
      </c>
      <c r="B14" s="141">
        <v>1</v>
      </c>
      <c r="C14" s="146"/>
      <c r="D14" s="147"/>
      <c r="E14" s="15"/>
    </row>
    <row r="15" spans="1:5" ht="15" customHeight="1">
      <c r="A15" s="33" t="s">
        <v>546</v>
      </c>
      <c r="B15" s="141">
        <v>0</v>
      </c>
      <c r="C15" s="146"/>
      <c r="D15" s="147"/>
      <c r="E15" s="15"/>
    </row>
    <row r="16" spans="1:5" ht="15" customHeight="1">
      <c r="A16" s="33" t="s">
        <v>547</v>
      </c>
      <c r="B16" s="141">
        <v>0</v>
      </c>
      <c r="C16" s="146"/>
      <c r="D16" s="147"/>
      <c r="E16" s="15"/>
    </row>
    <row r="17" spans="1:5" ht="15" customHeight="1">
      <c r="A17" s="33" t="s">
        <v>548</v>
      </c>
      <c r="B17" s="141">
        <v>0</v>
      </c>
      <c r="C17" s="146"/>
      <c r="D17" s="147"/>
      <c r="E17" s="15"/>
    </row>
    <row r="18" spans="1:5" ht="15" customHeight="1">
      <c r="A18" s="32" t="s">
        <v>560</v>
      </c>
      <c r="B18" s="218">
        <f>SUM(B13:B17)</f>
        <v>1</v>
      </c>
      <c r="C18" s="146"/>
      <c r="D18" s="147"/>
      <c r="E18" s="15"/>
    </row>
    <row r="19" spans="1:5" ht="15" customHeight="1">
      <c r="A19" s="33" t="s">
        <v>549</v>
      </c>
      <c r="B19" s="141">
        <v>1</v>
      </c>
      <c r="C19" s="146"/>
      <c r="D19" s="147"/>
      <c r="E19" s="15"/>
    </row>
    <row r="20" spans="1:5" ht="15" customHeight="1">
      <c r="A20" s="33" t="s">
        <v>550</v>
      </c>
      <c r="B20" s="141">
        <v>0</v>
      </c>
      <c r="C20" s="146"/>
      <c r="D20" s="147"/>
      <c r="E20" s="15"/>
    </row>
    <row r="21" spans="1:5" ht="15" customHeight="1">
      <c r="A21" s="33" t="s">
        <v>551</v>
      </c>
      <c r="B21" s="141">
        <v>1</v>
      </c>
      <c r="C21" s="146"/>
      <c r="D21" s="147"/>
      <c r="E21" s="15"/>
    </row>
    <row r="22" spans="1:5" ht="15" customHeight="1">
      <c r="A22" s="32" t="s">
        <v>562</v>
      </c>
      <c r="B22" s="218">
        <f>B19+B21</f>
        <v>2</v>
      </c>
      <c r="C22" s="146"/>
      <c r="D22" s="147"/>
      <c r="E22" s="15"/>
    </row>
    <row r="23" spans="1:5" ht="15" customHeight="1">
      <c r="A23" s="33" t="s">
        <v>552</v>
      </c>
      <c r="B23" s="141">
        <v>1</v>
      </c>
      <c r="C23" s="146"/>
      <c r="D23" s="147"/>
      <c r="E23" s="15"/>
    </row>
    <row r="24" spans="1:5" ht="15" customHeight="1">
      <c r="A24" s="33" t="s">
        <v>553</v>
      </c>
      <c r="B24" s="141">
        <v>4</v>
      </c>
      <c r="C24" s="146"/>
      <c r="D24" s="147"/>
      <c r="E24" s="15"/>
    </row>
    <row r="25" spans="1:5" ht="15" customHeight="1">
      <c r="A25" s="33" t="s">
        <v>554</v>
      </c>
      <c r="B25" s="141">
        <v>0</v>
      </c>
      <c r="C25" s="146"/>
      <c r="D25" s="147"/>
      <c r="E25" s="15"/>
    </row>
    <row r="26" spans="1:5" ht="15" customHeight="1">
      <c r="A26" s="32" t="s">
        <v>563</v>
      </c>
      <c r="B26" s="218">
        <f>B23+B25+B24</f>
        <v>5</v>
      </c>
      <c r="C26" s="146"/>
      <c r="D26" s="147"/>
      <c r="E26" s="15"/>
    </row>
    <row r="27" spans="1:5" ht="37.5" customHeight="1">
      <c r="A27" s="32" t="s">
        <v>564</v>
      </c>
      <c r="B27" s="142">
        <v>8</v>
      </c>
      <c r="C27" s="148"/>
      <c r="D27" s="149"/>
      <c r="E27" s="15"/>
    </row>
    <row r="28" spans="1:5" ht="15" customHeight="1">
      <c r="A28" s="33" t="s">
        <v>555</v>
      </c>
      <c r="B28" s="141">
        <v>0</v>
      </c>
      <c r="C28" s="146"/>
      <c r="D28" s="147"/>
      <c r="E28" s="15"/>
    </row>
    <row r="29" spans="1:5" ht="15" customHeight="1">
      <c r="A29" s="33" t="s">
        <v>556</v>
      </c>
      <c r="B29" s="141">
        <v>0</v>
      </c>
      <c r="C29" s="146"/>
      <c r="D29" s="147"/>
      <c r="E29" s="15"/>
    </row>
    <row r="30" spans="1:5" ht="15" customHeight="1">
      <c r="A30" s="33" t="s">
        <v>557</v>
      </c>
      <c r="B30" s="141">
        <v>0</v>
      </c>
      <c r="C30" s="146"/>
      <c r="D30" s="147"/>
      <c r="E30" s="15"/>
    </row>
    <row r="31" spans="1:5" ht="15" customHeight="1">
      <c r="A31" s="33" t="s">
        <v>558</v>
      </c>
      <c r="B31" s="141">
        <v>0</v>
      </c>
      <c r="C31" s="146"/>
      <c r="D31" s="147"/>
      <c r="E31" s="15"/>
    </row>
    <row r="32" spans="1:5" ht="36" customHeight="1">
      <c r="A32" s="32" t="s">
        <v>631</v>
      </c>
      <c r="B32" s="141">
        <v>0</v>
      </c>
      <c r="C32" s="146"/>
      <c r="D32" s="147"/>
      <c r="E32" s="15"/>
    </row>
  </sheetData>
  <mergeCells count="3">
    <mergeCell ref="A1:B1"/>
    <mergeCell ref="A2:B2"/>
    <mergeCell ref="A3:B3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7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K35"/>
  <sheetViews>
    <sheetView workbookViewId="0">
      <selection sqref="A1:E1"/>
    </sheetView>
  </sheetViews>
  <sheetFormatPr defaultRowHeight="15"/>
  <cols>
    <col min="1" max="1" width="64.7109375" customWidth="1"/>
    <col min="2" max="2" width="9.42578125" customWidth="1"/>
    <col min="3" max="5" width="19" bestFit="1" customWidth="1"/>
    <col min="6" max="6" width="11.42578125" customWidth="1"/>
    <col min="7" max="7" width="12.85546875" customWidth="1"/>
    <col min="8" max="8" width="11.42578125" customWidth="1"/>
    <col min="9" max="9" width="11.5703125" customWidth="1"/>
    <col min="10" max="10" width="12.5703125" customWidth="1"/>
    <col min="11" max="11" width="13.28515625" customWidth="1"/>
  </cols>
  <sheetData>
    <row r="1" spans="1:11">
      <c r="A1" s="400" t="s">
        <v>793</v>
      </c>
      <c r="B1" s="400"/>
      <c r="C1" s="400"/>
      <c r="D1" s="400"/>
      <c r="E1" s="400"/>
      <c r="F1" s="73"/>
      <c r="G1" s="73"/>
      <c r="H1" s="73"/>
      <c r="I1" s="73"/>
      <c r="J1" s="73"/>
      <c r="K1" s="73"/>
    </row>
    <row r="2" spans="1:11" ht="21.75" customHeight="1">
      <c r="A2" s="396" t="s">
        <v>738</v>
      </c>
      <c r="B2" s="399"/>
      <c r="C2" s="399"/>
      <c r="D2" s="399"/>
      <c r="E2" s="399"/>
      <c r="F2" s="183"/>
      <c r="G2" s="183"/>
      <c r="H2" s="183"/>
      <c r="I2" s="183"/>
      <c r="J2" s="183"/>
      <c r="K2" s="183"/>
    </row>
    <row r="3" spans="1:11" ht="26.25" customHeight="1">
      <c r="A3" s="398" t="s">
        <v>776</v>
      </c>
      <c r="B3" s="399"/>
      <c r="C3" s="399"/>
      <c r="D3" s="399"/>
      <c r="E3" s="399"/>
      <c r="F3" s="41"/>
      <c r="G3" s="41"/>
      <c r="H3" s="41"/>
      <c r="I3" s="41"/>
      <c r="J3" s="41"/>
      <c r="K3" s="41"/>
    </row>
    <row r="5" spans="1:11">
      <c r="A5" s="409" t="s">
        <v>604</v>
      </c>
      <c r="B5" s="411" t="s">
        <v>71</v>
      </c>
      <c r="C5" s="417" t="s">
        <v>626</v>
      </c>
      <c r="D5" s="416"/>
      <c r="E5" s="418"/>
      <c r="F5" s="428"/>
      <c r="G5" s="429"/>
      <c r="H5" s="429"/>
      <c r="I5" s="424"/>
      <c r="J5" s="425"/>
      <c r="K5" s="425"/>
    </row>
    <row r="6" spans="1:11" ht="23.25" customHeight="1">
      <c r="A6" s="427"/>
      <c r="B6" s="426"/>
      <c r="C6" s="85" t="s">
        <v>629</v>
      </c>
      <c r="D6" s="3" t="s">
        <v>650</v>
      </c>
      <c r="E6" s="86" t="s">
        <v>651</v>
      </c>
      <c r="F6" s="211"/>
      <c r="G6" s="151"/>
      <c r="H6" s="185"/>
      <c r="I6" s="151"/>
      <c r="J6" s="151"/>
      <c r="K6" s="185"/>
    </row>
    <row r="7" spans="1:11">
      <c r="A7" s="97" t="s">
        <v>172</v>
      </c>
      <c r="B7" s="95" t="s">
        <v>173</v>
      </c>
      <c r="C7" s="294">
        <f>SUM('3A. melléklet'!C75)</f>
        <v>0</v>
      </c>
      <c r="D7" s="294">
        <f>SUM('3A. melléklet'!D75)</f>
        <v>0</v>
      </c>
      <c r="E7" s="294">
        <f>SUM('3A. melléklet'!E75)</f>
        <v>0</v>
      </c>
      <c r="F7" s="212"/>
      <c r="G7" s="213"/>
      <c r="H7" s="213"/>
      <c r="I7" s="213"/>
      <c r="J7" s="213"/>
      <c r="K7" s="213"/>
    </row>
    <row r="8" spans="1:11">
      <c r="A8" s="92"/>
      <c r="B8" s="95"/>
      <c r="C8" s="294"/>
      <c r="D8" s="274"/>
      <c r="E8" s="300"/>
      <c r="F8" s="212"/>
      <c r="G8" s="213"/>
      <c r="H8" s="213"/>
      <c r="I8" s="213"/>
      <c r="J8" s="213"/>
      <c r="K8" s="213"/>
    </row>
    <row r="9" spans="1:11">
      <c r="A9" s="92"/>
      <c r="B9" s="95"/>
      <c r="C9" s="294"/>
      <c r="D9" s="274"/>
      <c r="E9" s="300"/>
      <c r="F9" s="212"/>
      <c r="G9" s="213"/>
      <c r="H9" s="213"/>
      <c r="I9" s="213"/>
      <c r="J9" s="213"/>
      <c r="K9" s="213"/>
    </row>
    <row r="10" spans="1:11">
      <c r="A10" s="97" t="s">
        <v>412</v>
      </c>
      <c r="B10" s="95" t="s">
        <v>174</v>
      </c>
      <c r="C10" s="294">
        <f>SUM('3A. melléklet'!C76)</f>
        <v>3900000</v>
      </c>
      <c r="D10" s="294">
        <f>SUM('3A. melléklet'!D76)</f>
        <v>3900000</v>
      </c>
      <c r="E10" s="294">
        <f>SUM('3A. melléklet'!E76)</f>
        <v>0</v>
      </c>
      <c r="F10" s="212"/>
      <c r="G10" s="213"/>
      <c r="H10" s="213"/>
      <c r="I10" s="213"/>
      <c r="J10" s="213"/>
      <c r="K10" s="213"/>
    </row>
    <row r="11" spans="1:11">
      <c r="A11" s="92"/>
      <c r="B11" s="95"/>
      <c r="C11" s="294"/>
      <c r="D11" s="274"/>
      <c r="E11" s="300"/>
      <c r="F11" s="212"/>
      <c r="G11" s="213"/>
      <c r="H11" s="213"/>
      <c r="I11" s="213"/>
      <c r="J11" s="213"/>
      <c r="K11" s="213"/>
    </row>
    <row r="12" spans="1:11">
      <c r="A12" s="92"/>
      <c r="B12" s="95"/>
      <c r="C12" s="294"/>
      <c r="D12" s="274"/>
      <c r="E12" s="300"/>
      <c r="F12" s="212"/>
      <c r="G12" s="213"/>
      <c r="H12" s="213"/>
      <c r="I12" s="213"/>
      <c r="J12" s="213"/>
      <c r="K12" s="213"/>
    </row>
    <row r="13" spans="1:11">
      <c r="A13" s="98" t="s">
        <v>175</v>
      </c>
      <c r="B13" s="95" t="s">
        <v>176</v>
      </c>
      <c r="C13" s="294">
        <f>SUM('3A. melléklet'!C77)</f>
        <v>0</v>
      </c>
      <c r="D13" s="294">
        <f>SUM('3A. melléklet'!D77)</f>
        <v>345339</v>
      </c>
      <c r="E13" s="294">
        <f>SUM('3A. melléklet'!E77)</f>
        <v>345339</v>
      </c>
      <c r="F13" s="212"/>
      <c r="G13" s="213"/>
      <c r="H13" s="213"/>
      <c r="I13" s="213"/>
      <c r="J13" s="213"/>
      <c r="K13" s="213"/>
    </row>
    <row r="14" spans="1:11">
      <c r="A14" s="93" t="s">
        <v>630</v>
      </c>
      <c r="B14" s="95"/>
      <c r="C14" s="294"/>
      <c r="D14" s="274"/>
      <c r="E14" s="300"/>
      <c r="F14" s="212"/>
      <c r="G14" s="213"/>
      <c r="H14" s="213"/>
      <c r="I14" s="213"/>
      <c r="J14" s="213"/>
      <c r="K14" s="213"/>
    </row>
    <row r="15" spans="1:11">
      <c r="A15" s="93"/>
      <c r="B15" s="95"/>
      <c r="C15" s="294"/>
      <c r="D15" s="274"/>
      <c r="E15" s="300"/>
      <c r="F15" s="212"/>
      <c r="G15" s="213"/>
      <c r="H15" s="213"/>
      <c r="I15" s="213"/>
      <c r="J15" s="213"/>
      <c r="K15" s="213"/>
    </row>
    <row r="16" spans="1:11">
      <c r="A16" s="97" t="s">
        <v>177</v>
      </c>
      <c r="B16" s="95" t="s">
        <v>178</v>
      </c>
      <c r="C16" s="294">
        <f>SUM('3A. melléklet'!C78)</f>
        <v>1033950</v>
      </c>
      <c r="D16" s="294">
        <f>SUM('3A. melléklet'!D78)</f>
        <v>993950</v>
      </c>
      <c r="E16" s="294">
        <f>SUM('3A. melléklet'!E78)</f>
        <v>201988</v>
      </c>
      <c r="F16" s="212"/>
      <c r="G16" s="213"/>
      <c r="H16" s="213"/>
      <c r="I16" s="213"/>
      <c r="J16" s="213"/>
      <c r="K16" s="213"/>
    </row>
    <row r="17" spans="1:11">
      <c r="A17" s="92"/>
      <c r="B17" s="95"/>
      <c r="C17" s="294"/>
      <c r="D17" s="274"/>
      <c r="E17" s="300"/>
      <c r="F17" s="212"/>
      <c r="G17" s="213"/>
      <c r="H17" s="213"/>
      <c r="I17" s="213"/>
      <c r="J17" s="213"/>
      <c r="K17" s="213"/>
    </row>
    <row r="18" spans="1:11">
      <c r="A18" s="92"/>
      <c r="B18" s="95"/>
      <c r="C18" s="294"/>
      <c r="D18" s="274"/>
      <c r="E18" s="300"/>
      <c r="F18" s="212"/>
      <c r="G18" s="213"/>
      <c r="H18" s="213"/>
      <c r="I18" s="213"/>
      <c r="J18" s="213"/>
      <c r="K18" s="213"/>
    </row>
    <row r="19" spans="1:11">
      <c r="A19" s="97" t="s">
        <v>179</v>
      </c>
      <c r="B19" s="95" t="s">
        <v>180</v>
      </c>
      <c r="C19" s="294">
        <f>SUM('3A. melléklet'!C79)</f>
        <v>0</v>
      </c>
      <c r="D19" s="294">
        <f>SUM('3A. melléklet'!D79)</f>
        <v>0</v>
      </c>
      <c r="E19" s="294">
        <f>SUM('3A. melléklet'!E79)</f>
        <v>0</v>
      </c>
      <c r="F19" s="212"/>
      <c r="G19" s="213"/>
      <c r="H19" s="213"/>
      <c r="I19" s="213"/>
      <c r="J19" s="213"/>
      <c r="K19" s="213"/>
    </row>
    <row r="20" spans="1:11">
      <c r="A20" s="92"/>
      <c r="B20" s="95"/>
      <c r="C20" s="294"/>
      <c r="D20" s="274"/>
      <c r="E20" s="300"/>
      <c r="F20" s="212"/>
      <c r="G20" s="213"/>
      <c r="H20" s="213"/>
      <c r="I20" s="213"/>
      <c r="J20" s="213"/>
      <c r="K20" s="213"/>
    </row>
    <row r="21" spans="1:11">
      <c r="A21" s="92"/>
      <c r="B21" s="95"/>
      <c r="C21" s="294"/>
      <c r="D21" s="274"/>
      <c r="E21" s="300"/>
      <c r="F21" s="212"/>
      <c r="G21" s="213"/>
      <c r="H21" s="213"/>
      <c r="I21" s="213"/>
      <c r="J21" s="213"/>
      <c r="K21" s="213"/>
    </row>
    <row r="22" spans="1:11" ht="30">
      <c r="A22" s="98" t="s">
        <v>181</v>
      </c>
      <c r="B22" s="95" t="s">
        <v>182</v>
      </c>
      <c r="C22" s="294">
        <f>SUM('3A. melléklet'!C80)</f>
        <v>0</v>
      </c>
      <c r="D22" s="294">
        <f>SUM('3A. melléklet'!D80)</f>
        <v>0</v>
      </c>
      <c r="E22" s="294">
        <f>SUM('3A. melléklet'!E80)</f>
        <v>0</v>
      </c>
      <c r="F22" s="212"/>
      <c r="G22" s="213"/>
      <c r="H22" s="213"/>
      <c r="I22" s="213"/>
      <c r="J22" s="213"/>
      <c r="K22" s="213"/>
    </row>
    <row r="23" spans="1:11" ht="30">
      <c r="A23" s="98" t="s">
        <v>183</v>
      </c>
      <c r="B23" s="95" t="s">
        <v>184</v>
      </c>
      <c r="C23" s="294">
        <f>SUM('3A. melléklet'!C81)</f>
        <v>380000</v>
      </c>
      <c r="D23" s="294">
        <f>SUM('3A. melléklet'!D81)</f>
        <v>380000</v>
      </c>
      <c r="E23" s="294">
        <f>SUM('3A. melléklet'!E81)</f>
        <v>147778</v>
      </c>
      <c r="F23" s="212"/>
      <c r="G23" s="213"/>
      <c r="H23" s="213"/>
      <c r="I23" s="213"/>
      <c r="J23" s="213"/>
      <c r="K23" s="213"/>
    </row>
    <row r="24" spans="1:11">
      <c r="A24" s="94" t="s">
        <v>413</v>
      </c>
      <c r="B24" s="96" t="s">
        <v>185</v>
      </c>
      <c r="C24" s="389">
        <f>SUM(C7:C23)</f>
        <v>5313950</v>
      </c>
      <c r="D24" s="389">
        <f t="shared" ref="D24:E24" si="0">SUM(D7:D23)</f>
        <v>5619289</v>
      </c>
      <c r="E24" s="389">
        <f t="shared" si="0"/>
        <v>695105</v>
      </c>
      <c r="F24" s="214"/>
      <c r="G24" s="215"/>
      <c r="H24" s="215"/>
      <c r="I24" s="215"/>
      <c r="J24" s="215"/>
      <c r="K24" s="215"/>
    </row>
    <row r="25" spans="1:11">
      <c r="A25" s="97" t="s">
        <v>186</v>
      </c>
      <c r="B25" s="95" t="s">
        <v>187</v>
      </c>
      <c r="C25" s="294">
        <f>SUM('3A. melléklet'!C83)</f>
        <v>27457678</v>
      </c>
      <c r="D25" s="294">
        <f>SUM('3A. melléklet'!D83)</f>
        <v>25341279</v>
      </c>
      <c r="E25" s="294">
        <f>SUM('3A. melléklet'!E83)</f>
        <v>21933000</v>
      </c>
      <c r="F25" s="212"/>
      <c r="G25" s="213"/>
      <c r="H25" s="213"/>
      <c r="I25" s="213"/>
      <c r="J25" s="213"/>
      <c r="K25" s="213"/>
    </row>
    <row r="26" spans="1:11">
      <c r="A26" s="92"/>
      <c r="B26" s="95"/>
      <c r="C26" s="294"/>
      <c r="D26" s="274"/>
      <c r="E26" s="300"/>
      <c r="F26" s="212"/>
      <c r="G26" s="213"/>
      <c r="H26" s="213"/>
      <c r="I26" s="213"/>
      <c r="J26" s="213"/>
      <c r="K26" s="213"/>
    </row>
    <row r="27" spans="1:11">
      <c r="A27" s="92"/>
      <c r="B27" s="95"/>
      <c r="C27" s="294"/>
      <c r="D27" s="274"/>
      <c r="E27" s="300"/>
      <c r="F27" s="212"/>
      <c r="G27" s="213"/>
      <c r="H27" s="213"/>
      <c r="I27" s="213"/>
      <c r="J27" s="213"/>
      <c r="K27" s="213"/>
    </row>
    <row r="28" spans="1:11">
      <c r="A28" s="97" t="s">
        <v>188</v>
      </c>
      <c r="B28" s="95" t="s">
        <v>189</v>
      </c>
      <c r="C28" s="294">
        <f>SUM('3A. melléklet'!C84)</f>
        <v>0</v>
      </c>
      <c r="D28" s="294">
        <f>SUM('3A. melléklet'!D84)</f>
        <v>0</v>
      </c>
      <c r="E28" s="294">
        <f>SUM('3A. melléklet'!E84)</f>
        <v>0</v>
      </c>
      <c r="F28" s="212"/>
      <c r="G28" s="213"/>
      <c r="H28" s="213"/>
      <c r="I28" s="213"/>
      <c r="J28" s="213"/>
      <c r="K28" s="213"/>
    </row>
    <row r="29" spans="1:11">
      <c r="A29" s="92"/>
      <c r="B29" s="95"/>
      <c r="C29" s="294"/>
      <c r="D29" s="274"/>
      <c r="E29" s="300"/>
      <c r="F29" s="212"/>
      <c r="G29" s="213"/>
      <c r="H29" s="213"/>
      <c r="I29" s="213"/>
      <c r="J29" s="213"/>
      <c r="K29" s="213"/>
    </row>
    <row r="30" spans="1:11">
      <c r="A30" s="92"/>
      <c r="B30" s="95"/>
      <c r="C30" s="294"/>
      <c r="D30" s="274"/>
      <c r="E30" s="300"/>
      <c r="F30" s="212"/>
      <c r="G30" s="213"/>
      <c r="H30" s="213"/>
      <c r="I30" s="213"/>
      <c r="J30" s="213"/>
      <c r="K30" s="213"/>
    </row>
    <row r="31" spans="1:11">
      <c r="A31" s="97" t="s">
        <v>190</v>
      </c>
      <c r="B31" s="95" t="s">
        <v>191</v>
      </c>
      <c r="C31" s="294">
        <f>SUM('3A. melléklet'!C85)</f>
        <v>4000000</v>
      </c>
      <c r="D31" s="294">
        <f>SUM('3A. melléklet'!D85)</f>
        <v>0</v>
      </c>
      <c r="E31" s="294">
        <f>SUM('3A. melléklet'!E85)</f>
        <v>0</v>
      </c>
      <c r="F31" s="212"/>
      <c r="G31" s="213"/>
      <c r="H31" s="213"/>
      <c r="I31" s="213"/>
      <c r="J31" s="213"/>
      <c r="K31" s="213"/>
    </row>
    <row r="32" spans="1:11" ht="30">
      <c r="A32" s="97" t="s">
        <v>192</v>
      </c>
      <c r="B32" s="95" t="s">
        <v>193</v>
      </c>
      <c r="C32" s="294">
        <f>SUM('3A. melléklet'!C86)</f>
        <v>2000000</v>
      </c>
      <c r="D32" s="294">
        <f>SUM('3A. melléklet'!D86)</f>
        <v>6000000</v>
      </c>
      <c r="E32" s="294">
        <f>SUM('3A. melléklet'!E86)</f>
        <v>5921911</v>
      </c>
      <c r="F32" s="212"/>
      <c r="G32" s="213"/>
      <c r="H32" s="213"/>
      <c r="I32" s="213"/>
      <c r="J32" s="213"/>
      <c r="K32" s="213"/>
    </row>
    <row r="33" spans="1:11">
      <c r="A33" s="94" t="s">
        <v>414</v>
      </c>
      <c r="B33" s="96" t="s">
        <v>194</v>
      </c>
      <c r="C33" s="389">
        <f>SUM(C25:C32)</f>
        <v>33457678</v>
      </c>
      <c r="D33" s="389">
        <f t="shared" ref="D33:E33" si="1">SUM(D25:D32)</f>
        <v>31341279</v>
      </c>
      <c r="E33" s="389">
        <f t="shared" si="1"/>
        <v>27854911</v>
      </c>
      <c r="F33" s="214"/>
      <c r="G33" s="215"/>
      <c r="H33" s="215"/>
      <c r="I33" s="215"/>
      <c r="J33" s="215"/>
      <c r="K33" s="215"/>
    </row>
    <row r="35" spans="1:11">
      <c r="A35" s="4"/>
      <c r="B35" s="4"/>
      <c r="C35" s="4"/>
      <c r="D35" s="4"/>
      <c r="E35" s="4"/>
      <c r="F35" s="4"/>
      <c r="G35" s="4"/>
      <c r="H35" s="4"/>
      <c r="I35" s="4"/>
      <c r="J35" s="4"/>
    </row>
  </sheetData>
  <mergeCells count="8">
    <mergeCell ref="I5:K5"/>
    <mergeCell ref="B5:B6"/>
    <mergeCell ref="A5:A6"/>
    <mergeCell ref="A1:E1"/>
    <mergeCell ref="A2:E2"/>
    <mergeCell ref="A3:E3"/>
    <mergeCell ref="C5:E5"/>
    <mergeCell ref="F5:H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1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16"/>
  <sheetViews>
    <sheetView workbookViewId="0">
      <selection sqref="A1:D1"/>
    </sheetView>
  </sheetViews>
  <sheetFormatPr defaultRowHeight="15"/>
  <cols>
    <col min="1" max="1" width="36.42578125" customWidth="1"/>
    <col min="2" max="2" width="10.140625" customWidth="1"/>
    <col min="3" max="4" width="18.85546875" customWidth="1"/>
    <col min="5" max="6" width="17.28515625" customWidth="1"/>
    <col min="7" max="7" width="17.5703125" customWidth="1"/>
    <col min="8" max="8" width="17.7109375" customWidth="1"/>
    <col min="9" max="9" width="17.140625" customWidth="1"/>
    <col min="10" max="10" width="17.7109375" customWidth="1"/>
  </cols>
  <sheetData>
    <row r="1" spans="1:10">
      <c r="A1" s="400" t="s">
        <v>794</v>
      </c>
      <c r="B1" s="400"/>
      <c r="C1" s="400"/>
      <c r="D1" s="400"/>
      <c r="E1" s="73"/>
      <c r="F1" s="73"/>
      <c r="G1" s="73"/>
      <c r="H1" s="73"/>
      <c r="I1" s="73"/>
      <c r="J1" s="73"/>
    </row>
    <row r="2" spans="1:10" ht="42.75" customHeight="1">
      <c r="A2" s="396" t="s">
        <v>736</v>
      </c>
      <c r="B2" s="399"/>
      <c r="C2" s="399"/>
      <c r="D2" s="399"/>
      <c r="E2" s="183"/>
      <c r="F2" s="183"/>
      <c r="G2" s="183"/>
      <c r="H2" s="183"/>
      <c r="I2" s="183"/>
      <c r="J2" s="183"/>
    </row>
    <row r="3" spans="1:10" ht="23.25" customHeight="1">
      <c r="A3" s="398" t="s">
        <v>777</v>
      </c>
      <c r="B3" s="399"/>
      <c r="C3" s="399"/>
      <c r="D3" s="399"/>
      <c r="E3" s="41"/>
      <c r="F3" s="41"/>
      <c r="G3" s="41"/>
      <c r="H3" s="41"/>
      <c r="I3" s="41"/>
      <c r="J3" s="41"/>
    </row>
    <row r="4" spans="1:10" ht="18">
      <c r="A4" s="25"/>
    </row>
    <row r="5" spans="1:10">
      <c r="A5" s="430" t="s">
        <v>70</v>
      </c>
      <c r="B5" s="432" t="s">
        <v>71</v>
      </c>
      <c r="C5" s="433" t="s">
        <v>626</v>
      </c>
      <c r="D5" s="434"/>
      <c r="E5" s="435"/>
      <c r="F5" s="429"/>
      <c r="G5" s="424"/>
      <c r="H5" s="429"/>
      <c r="I5" s="424"/>
      <c r="J5" s="425"/>
    </row>
    <row r="6" spans="1:10">
      <c r="A6" s="431"/>
      <c r="B6" s="431"/>
      <c r="C6" s="3" t="s">
        <v>629</v>
      </c>
      <c r="D6" s="3" t="s">
        <v>650</v>
      </c>
      <c r="E6" s="150"/>
      <c r="F6" s="151"/>
      <c r="G6" s="151"/>
      <c r="H6" s="151"/>
      <c r="I6" s="151"/>
      <c r="J6" s="151"/>
    </row>
    <row r="7" spans="1:10">
      <c r="A7" s="19"/>
      <c r="B7" s="19"/>
      <c r="C7" s="19"/>
      <c r="D7" s="19"/>
      <c r="E7" s="152"/>
      <c r="F7" s="153"/>
      <c r="G7" s="153"/>
      <c r="H7" s="153"/>
      <c r="I7" s="153"/>
      <c r="J7" s="153"/>
    </row>
    <row r="8" spans="1:10">
      <c r="A8" s="75"/>
      <c r="B8" s="75"/>
      <c r="C8" s="75"/>
      <c r="D8" s="75"/>
      <c r="E8" s="152"/>
      <c r="F8" s="153"/>
      <c r="G8" s="153"/>
      <c r="H8" s="153"/>
      <c r="I8" s="153"/>
      <c r="J8" s="153"/>
    </row>
    <row r="9" spans="1:10">
      <c r="A9" s="75"/>
      <c r="B9" s="75"/>
      <c r="C9" s="75"/>
      <c r="D9" s="75"/>
      <c r="E9" s="152"/>
      <c r="F9" s="153"/>
      <c r="G9" s="153"/>
      <c r="H9" s="153"/>
      <c r="I9" s="153"/>
      <c r="J9" s="153"/>
    </row>
    <row r="10" spans="1:10">
      <c r="A10" s="75"/>
      <c r="B10" s="75"/>
      <c r="C10" s="75"/>
      <c r="D10" s="75"/>
      <c r="E10" s="152"/>
      <c r="F10" s="153"/>
      <c r="G10" s="153"/>
      <c r="H10" s="153"/>
      <c r="I10" s="153"/>
      <c r="J10" s="153"/>
    </row>
    <row r="11" spans="1:10">
      <c r="A11" s="154" t="s">
        <v>603</v>
      </c>
      <c r="B11" s="155" t="s">
        <v>632</v>
      </c>
      <c r="C11" s="388">
        <f>SUM('3A. melléklet'!C71)</f>
        <v>4311246</v>
      </c>
      <c r="D11" s="388">
        <f>SUM('3A. melléklet'!D71)</f>
        <v>4340155</v>
      </c>
      <c r="E11" s="152"/>
      <c r="F11" s="153"/>
      <c r="G11" s="153"/>
      <c r="H11" s="153"/>
      <c r="I11" s="153"/>
      <c r="J11" s="153"/>
    </row>
    <row r="12" spans="1:10">
      <c r="A12" s="26"/>
      <c r="B12" s="27"/>
      <c r="C12" s="75"/>
      <c r="D12" s="75"/>
      <c r="E12" s="152"/>
      <c r="F12" s="153"/>
      <c r="G12" s="153"/>
      <c r="H12" s="153"/>
      <c r="I12" s="153"/>
      <c r="J12" s="153"/>
    </row>
    <row r="13" spans="1:10">
      <c r="A13" s="26"/>
      <c r="B13" s="27"/>
      <c r="C13" s="75"/>
      <c r="D13" s="75"/>
      <c r="E13" s="152"/>
      <c r="F13" s="153"/>
      <c r="G13" s="153"/>
      <c r="H13" s="153"/>
      <c r="I13" s="153"/>
      <c r="J13" s="153"/>
    </row>
    <row r="14" spans="1:10">
      <c r="A14" s="26"/>
      <c r="B14" s="27"/>
      <c r="C14" s="75"/>
      <c r="D14" s="75"/>
      <c r="E14" s="152"/>
      <c r="F14" s="153"/>
      <c r="G14" s="153"/>
      <c r="H14" s="153"/>
      <c r="I14" s="153"/>
      <c r="J14" s="153"/>
    </row>
    <row r="15" spans="1:10">
      <c r="A15" s="26"/>
      <c r="B15" s="27"/>
      <c r="C15" s="75"/>
      <c r="D15" s="75"/>
      <c r="E15" s="152"/>
      <c r="F15" s="153"/>
      <c r="G15" s="153"/>
      <c r="H15" s="153"/>
      <c r="I15" s="153"/>
      <c r="J15" s="153"/>
    </row>
    <row r="16" spans="1:10">
      <c r="A16" s="154" t="s">
        <v>602</v>
      </c>
      <c r="B16" s="155" t="s">
        <v>632</v>
      </c>
      <c r="C16" s="82">
        <v>0</v>
      </c>
      <c r="D16" s="82">
        <v>0</v>
      </c>
      <c r="E16" s="152"/>
      <c r="F16" s="153"/>
      <c r="G16" s="153"/>
      <c r="H16" s="153"/>
      <c r="I16" s="153"/>
      <c r="J16" s="153"/>
    </row>
  </sheetData>
  <mergeCells count="9">
    <mergeCell ref="G5:H5"/>
    <mergeCell ref="I5:J5"/>
    <mergeCell ref="A1:D1"/>
    <mergeCell ref="A2:D2"/>
    <mergeCell ref="A3:D3"/>
    <mergeCell ref="A5:A6"/>
    <mergeCell ref="B5:B6"/>
    <mergeCell ref="C5:D5"/>
    <mergeCell ref="E5:F5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J73"/>
  <sheetViews>
    <sheetView workbookViewId="0">
      <selection sqref="A1:J1"/>
    </sheetView>
  </sheetViews>
  <sheetFormatPr defaultRowHeight="15"/>
  <cols>
    <col min="1" max="1" width="64.140625" customWidth="1"/>
    <col min="2" max="2" width="15.42578125" customWidth="1"/>
    <col min="3" max="3" width="14.7109375" customWidth="1"/>
    <col min="4" max="4" width="13.28515625" customWidth="1"/>
    <col min="5" max="6" width="21.42578125" customWidth="1"/>
    <col min="7" max="7" width="14.28515625" customWidth="1"/>
    <col min="8" max="8" width="15.28515625" customWidth="1"/>
    <col min="9" max="9" width="17" customWidth="1"/>
    <col min="10" max="10" width="16.28515625" customWidth="1"/>
  </cols>
  <sheetData>
    <row r="1" spans="1:10">
      <c r="A1" s="400" t="s">
        <v>795</v>
      </c>
      <c r="B1" s="400"/>
      <c r="C1" s="400"/>
      <c r="D1" s="400"/>
      <c r="E1" s="400"/>
      <c r="F1" s="400"/>
      <c r="G1" s="400"/>
      <c r="H1" s="400"/>
      <c r="I1" s="400"/>
      <c r="J1" s="400"/>
    </row>
    <row r="2" spans="1:10" ht="25.5" customHeight="1">
      <c r="A2" s="396" t="s">
        <v>736</v>
      </c>
      <c r="B2" s="397"/>
      <c r="C2" s="397"/>
      <c r="D2" s="397"/>
      <c r="E2" s="397"/>
      <c r="F2" s="397"/>
      <c r="G2" s="397"/>
      <c r="H2" s="397"/>
      <c r="I2" s="397"/>
    </row>
    <row r="3" spans="1:10" ht="82.5" customHeight="1">
      <c r="A3" s="398" t="s">
        <v>778</v>
      </c>
      <c r="B3" s="423"/>
      <c r="C3" s="423"/>
      <c r="D3" s="423"/>
      <c r="E3" s="423"/>
      <c r="F3" s="423"/>
      <c r="G3" s="423"/>
      <c r="H3" s="423"/>
      <c r="I3" s="423"/>
    </row>
    <row r="4" spans="1:10" ht="20.25" customHeight="1">
      <c r="A4" s="38"/>
      <c r="B4" s="39"/>
      <c r="C4" s="39"/>
      <c r="D4" s="39"/>
      <c r="E4" s="39"/>
      <c r="F4" s="39"/>
      <c r="G4" s="39"/>
      <c r="H4" s="39"/>
      <c r="I4" s="39"/>
    </row>
    <row r="5" spans="1:10" ht="86.25" customHeight="1">
      <c r="A5" s="2" t="s">
        <v>70</v>
      </c>
      <c r="B5" s="3" t="s">
        <v>71</v>
      </c>
      <c r="C5" s="34" t="s">
        <v>606</v>
      </c>
      <c r="D5" s="34" t="s">
        <v>607</v>
      </c>
      <c r="E5" s="34" t="s">
        <v>609</v>
      </c>
      <c r="F5" s="205"/>
      <c r="G5" s="209"/>
      <c r="H5" s="209"/>
      <c r="I5" s="209"/>
      <c r="J5" s="209"/>
    </row>
    <row r="6" spans="1:10">
      <c r="A6" s="12" t="s">
        <v>494</v>
      </c>
      <c r="B6" s="5" t="s">
        <v>332</v>
      </c>
      <c r="C6" s="23"/>
      <c r="D6" s="23"/>
      <c r="E6" s="35"/>
      <c r="F6" s="206"/>
      <c r="G6" s="210"/>
      <c r="H6" s="210"/>
      <c r="I6" s="210"/>
      <c r="J6" s="210"/>
    </row>
    <row r="7" spans="1:10">
      <c r="A7" s="28" t="s">
        <v>208</v>
      </c>
      <c r="B7" s="28" t="s">
        <v>332</v>
      </c>
      <c r="C7" s="23"/>
      <c r="D7" s="23"/>
      <c r="E7" s="23"/>
      <c r="F7" s="207"/>
      <c r="G7" s="210"/>
      <c r="H7" s="210"/>
      <c r="I7" s="210"/>
      <c r="J7" s="210"/>
    </row>
    <row r="8" spans="1:10" ht="30">
      <c r="A8" s="8" t="s">
        <v>333</v>
      </c>
      <c r="B8" s="5" t="s">
        <v>334</v>
      </c>
      <c r="C8" s="23"/>
      <c r="D8" s="23"/>
      <c r="E8" s="23"/>
      <c r="F8" s="207"/>
      <c r="G8" s="210"/>
      <c r="H8" s="210"/>
      <c r="I8" s="210"/>
      <c r="J8" s="210"/>
    </row>
    <row r="9" spans="1:10">
      <c r="A9" s="12" t="s">
        <v>535</v>
      </c>
      <c r="B9" s="5" t="s">
        <v>335</v>
      </c>
      <c r="C9" s="160"/>
      <c r="D9" s="160"/>
      <c r="E9" s="70"/>
      <c r="F9" s="207"/>
      <c r="G9" s="210"/>
      <c r="H9" s="210"/>
      <c r="I9" s="210"/>
      <c r="J9" s="210"/>
    </row>
    <row r="10" spans="1:10">
      <c r="A10" s="28" t="s">
        <v>208</v>
      </c>
      <c r="B10" s="28" t="s">
        <v>335</v>
      </c>
      <c r="C10" s="23"/>
      <c r="D10" s="23"/>
      <c r="E10" s="23"/>
      <c r="F10" s="207"/>
      <c r="G10" s="210"/>
      <c r="H10" s="210"/>
      <c r="I10" s="210"/>
      <c r="J10" s="210"/>
    </row>
    <row r="11" spans="1:10">
      <c r="A11" s="7" t="s">
        <v>514</v>
      </c>
      <c r="B11" s="6" t="s">
        <v>336</v>
      </c>
      <c r="C11" s="23"/>
      <c r="D11" s="23"/>
      <c r="E11" s="23"/>
      <c r="F11" s="207"/>
      <c r="G11" s="210"/>
      <c r="H11" s="210"/>
      <c r="I11" s="210"/>
      <c r="J11" s="210"/>
    </row>
    <row r="12" spans="1:10">
      <c r="A12" s="8" t="s">
        <v>536</v>
      </c>
      <c r="B12" s="5" t="s">
        <v>337</v>
      </c>
      <c r="C12" s="23"/>
      <c r="D12" s="23"/>
      <c r="E12" s="23"/>
      <c r="F12" s="207"/>
      <c r="G12" s="210"/>
      <c r="H12" s="210"/>
      <c r="I12" s="210"/>
      <c r="J12" s="210"/>
    </row>
    <row r="13" spans="1:10">
      <c r="A13" s="28" t="s">
        <v>216</v>
      </c>
      <c r="B13" s="28" t="s">
        <v>337</v>
      </c>
      <c r="C13" s="23"/>
      <c r="D13" s="23"/>
      <c r="E13" s="23"/>
      <c r="F13" s="207"/>
      <c r="G13" s="210"/>
      <c r="H13" s="210"/>
      <c r="I13" s="210"/>
      <c r="J13" s="210"/>
    </row>
    <row r="14" spans="1:10">
      <c r="A14" s="12" t="s">
        <v>338</v>
      </c>
      <c r="B14" s="5" t="s">
        <v>339</v>
      </c>
      <c r="C14" s="23"/>
      <c r="D14" s="23"/>
      <c r="E14" s="23"/>
      <c r="F14" s="207"/>
      <c r="G14" s="210"/>
      <c r="H14" s="210"/>
      <c r="I14" s="210"/>
      <c r="J14" s="210"/>
    </row>
    <row r="15" spans="1:10">
      <c r="A15" s="9" t="s">
        <v>537</v>
      </c>
      <c r="B15" s="5" t="s">
        <v>340</v>
      </c>
      <c r="C15" s="19"/>
      <c r="D15" s="19"/>
      <c r="E15" s="19"/>
      <c r="F15" s="208"/>
      <c r="G15" s="15"/>
      <c r="H15" s="15"/>
      <c r="I15" s="15"/>
      <c r="J15" s="15"/>
    </row>
    <row r="16" spans="1:10">
      <c r="A16" s="28" t="s">
        <v>217</v>
      </c>
      <c r="B16" s="28" t="s">
        <v>340</v>
      </c>
      <c r="C16" s="19"/>
      <c r="D16" s="19"/>
      <c r="E16" s="19"/>
      <c r="F16" s="208"/>
      <c r="G16" s="15"/>
      <c r="H16" s="15"/>
      <c r="I16" s="15"/>
      <c r="J16" s="15"/>
    </row>
    <row r="17" spans="1:10">
      <c r="A17" s="12" t="s">
        <v>341</v>
      </c>
      <c r="B17" s="5" t="s">
        <v>342</v>
      </c>
      <c r="C17" s="19"/>
      <c r="D17" s="19"/>
      <c r="E17" s="19"/>
      <c r="F17" s="208"/>
      <c r="G17" s="15"/>
      <c r="H17" s="15"/>
      <c r="I17" s="15"/>
      <c r="J17" s="15"/>
    </row>
    <row r="18" spans="1:10">
      <c r="A18" s="13" t="s">
        <v>515</v>
      </c>
      <c r="B18" s="6" t="s">
        <v>343</v>
      </c>
      <c r="C18" s="19"/>
      <c r="D18" s="19"/>
      <c r="E18" s="19"/>
      <c r="F18" s="208"/>
      <c r="G18" s="15"/>
      <c r="H18" s="15"/>
      <c r="I18" s="15"/>
      <c r="J18" s="15"/>
    </row>
    <row r="19" spans="1:10">
      <c r="A19" s="8" t="s">
        <v>358</v>
      </c>
      <c r="B19" s="5" t="s">
        <v>359</v>
      </c>
      <c r="C19" s="19"/>
      <c r="D19" s="19"/>
      <c r="E19" s="19"/>
      <c r="F19" s="208"/>
      <c r="G19" s="15"/>
      <c r="H19" s="15"/>
      <c r="I19" s="15"/>
      <c r="J19" s="15"/>
    </row>
    <row r="20" spans="1:10">
      <c r="A20" s="9" t="s">
        <v>360</v>
      </c>
      <c r="B20" s="5" t="s">
        <v>361</v>
      </c>
      <c r="C20" s="19"/>
      <c r="D20" s="19"/>
      <c r="E20" s="19"/>
      <c r="F20" s="208"/>
      <c r="G20" s="15"/>
      <c r="H20" s="15"/>
      <c r="I20" s="15"/>
      <c r="J20" s="15"/>
    </row>
    <row r="21" spans="1:10">
      <c r="A21" s="12" t="s">
        <v>362</v>
      </c>
      <c r="B21" s="5" t="s">
        <v>363</v>
      </c>
      <c r="C21" s="19"/>
      <c r="D21" s="19"/>
      <c r="E21" s="19"/>
      <c r="F21" s="208"/>
      <c r="G21" s="15"/>
      <c r="H21" s="15"/>
      <c r="I21" s="15"/>
      <c r="J21" s="15"/>
    </row>
    <row r="22" spans="1:10">
      <c r="A22" s="12" t="s">
        <v>499</v>
      </c>
      <c r="B22" s="5" t="s">
        <v>364</v>
      </c>
      <c r="C22" s="19"/>
      <c r="D22" s="19"/>
      <c r="E22" s="19"/>
      <c r="F22" s="208"/>
      <c r="G22" s="15"/>
      <c r="H22" s="15"/>
      <c r="I22" s="15"/>
      <c r="J22" s="15"/>
    </row>
    <row r="23" spans="1:10">
      <c r="A23" s="28" t="s">
        <v>242</v>
      </c>
      <c r="B23" s="28" t="s">
        <v>364</v>
      </c>
      <c r="C23" s="19"/>
      <c r="D23" s="19"/>
      <c r="E23" s="19"/>
      <c r="F23" s="208"/>
      <c r="G23" s="15"/>
      <c r="H23" s="15"/>
      <c r="I23" s="15"/>
      <c r="J23" s="15"/>
    </row>
    <row r="24" spans="1:10">
      <c r="A24" s="28" t="s">
        <v>243</v>
      </c>
      <c r="B24" s="28" t="s">
        <v>364</v>
      </c>
      <c r="C24" s="19"/>
      <c r="D24" s="19"/>
      <c r="E24" s="19"/>
      <c r="F24" s="208"/>
      <c r="G24" s="15"/>
      <c r="H24" s="15"/>
      <c r="I24" s="15"/>
      <c r="J24" s="15"/>
    </row>
    <row r="25" spans="1:10">
      <c r="A25" s="29" t="s">
        <v>244</v>
      </c>
      <c r="B25" s="29" t="s">
        <v>364</v>
      </c>
      <c r="C25" s="19"/>
      <c r="D25" s="19"/>
      <c r="E25" s="19"/>
      <c r="F25" s="208"/>
      <c r="G25" s="15"/>
      <c r="H25" s="15"/>
      <c r="I25" s="15"/>
      <c r="J25" s="15"/>
    </row>
    <row r="26" spans="1:10">
      <c r="A26" s="30" t="s">
        <v>518</v>
      </c>
      <c r="B26" s="22" t="s">
        <v>365</v>
      </c>
      <c r="C26" s="19"/>
      <c r="D26" s="19"/>
      <c r="E26" s="19"/>
      <c r="F26" s="208"/>
      <c r="G26" s="15"/>
      <c r="H26" s="15"/>
      <c r="I26" s="15"/>
      <c r="J26" s="15"/>
    </row>
    <row r="27" spans="1:10">
      <c r="A27" s="51"/>
      <c r="B27" s="52"/>
      <c r="F27" s="15"/>
    </row>
    <row r="28" spans="1:10" ht="24.75" customHeight="1">
      <c r="A28" s="2" t="s">
        <v>70</v>
      </c>
      <c r="B28" s="3">
        <v>2015</v>
      </c>
      <c r="C28" s="197">
        <v>2016</v>
      </c>
      <c r="D28" s="197">
        <v>2017</v>
      </c>
      <c r="E28" s="197">
        <v>2018</v>
      </c>
      <c r="F28" s="202"/>
    </row>
    <row r="29" spans="1:10" ht="31.5">
      <c r="A29" s="53" t="s">
        <v>649</v>
      </c>
      <c r="B29" s="22"/>
      <c r="C29" s="19"/>
      <c r="D29" s="19"/>
      <c r="E29" s="19"/>
      <c r="F29" s="15"/>
    </row>
    <row r="30" spans="1:10" ht="15.75">
      <c r="A30" s="54" t="s">
        <v>643</v>
      </c>
      <c r="B30" s="200"/>
      <c r="C30" s="199"/>
      <c r="D30" s="199"/>
      <c r="E30" s="199"/>
      <c r="F30" s="203"/>
    </row>
    <row r="31" spans="1:10" ht="31.5">
      <c r="A31" s="54" t="s">
        <v>644</v>
      </c>
      <c r="B31" s="200"/>
      <c r="C31" s="199"/>
      <c r="D31" s="199"/>
      <c r="E31" s="199"/>
      <c r="F31" s="203"/>
    </row>
    <row r="32" spans="1:10" ht="15.75">
      <c r="A32" s="54" t="s">
        <v>645</v>
      </c>
      <c r="B32" s="200"/>
      <c r="C32" s="199"/>
      <c r="D32" s="199"/>
      <c r="E32" s="199"/>
      <c r="F32" s="203"/>
    </row>
    <row r="33" spans="1:8" ht="31.5">
      <c r="A33" s="54" t="s">
        <v>646</v>
      </c>
      <c r="B33" s="200"/>
      <c r="C33" s="199"/>
      <c r="D33" s="199"/>
      <c r="E33" s="199"/>
      <c r="F33" s="203"/>
    </row>
    <row r="34" spans="1:8" ht="15.75">
      <c r="A34" s="54" t="s">
        <v>647</v>
      </c>
      <c r="B34" s="200"/>
      <c r="C34" s="199"/>
      <c r="D34" s="199"/>
      <c r="E34" s="199"/>
      <c r="F34" s="203"/>
    </row>
    <row r="35" spans="1:8" ht="15.75">
      <c r="A35" s="54" t="s">
        <v>648</v>
      </c>
      <c r="B35" s="200"/>
      <c r="C35" s="199"/>
      <c r="D35" s="199"/>
      <c r="E35" s="199"/>
      <c r="F35" s="203"/>
    </row>
    <row r="36" spans="1:8">
      <c r="A36" s="30" t="s">
        <v>628</v>
      </c>
      <c r="B36" s="198"/>
      <c r="C36" s="201"/>
      <c r="D36" s="201"/>
      <c r="E36" s="201"/>
      <c r="F36" s="204"/>
    </row>
    <row r="37" spans="1:8">
      <c r="A37" s="51"/>
      <c r="B37" s="52"/>
    </row>
    <row r="38" spans="1:8">
      <c r="A38" s="51"/>
      <c r="B38" s="52"/>
    </row>
    <row r="39" spans="1:8">
      <c r="A39" s="51"/>
      <c r="B39" s="52"/>
    </row>
    <row r="40" spans="1:8">
      <c r="A40" s="51"/>
      <c r="B40" s="52"/>
    </row>
    <row r="41" spans="1:8">
      <c r="A41" s="51"/>
      <c r="B41" s="52"/>
    </row>
    <row r="42" spans="1:8">
      <c r="A42" s="51"/>
      <c r="B42" s="52"/>
    </row>
    <row r="43" spans="1:8">
      <c r="A43" s="51"/>
      <c r="B43" s="52"/>
    </row>
    <row r="44" spans="1:8">
      <c r="A44" s="51"/>
      <c r="B44" s="52"/>
    </row>
    <row r="45" spans="1:8">
      <c r="A45" s="51"/>
      <c r="B45" s="52"/>
    </row>
    <row r="47" spans="1:8">
      <c r="A47" s="4"/>
      <c r="B47" s="4"/>
      <c r="C47" s="4"/>
      <c r="D47" s="4"/>
      <c r="E47" s="4"/>
      <c r="F47" s="4"/>
      <c r="G47" s="4"/>
      <c r="H47" s="4"/>
    </row>
    <row r="48" spans="1:8">
      <c r="A48" s="36" t="s">
        <v>610</v>
      </c>
      <c r="B48" s="4"/>
      <c r="C48" s="4"/>
      <c r="D48" s="4"/>
      <c r="E48" s="4"/>
      <c r="F48" s="4"/>
      <c r="G48" s="4"/>
      <c r="H48" s="4"/>
    </row>
    <row r="49" spans="1:9" ht="15.75">
      <c r="A49" s="37" t="s">
        <v>613</v>
      </c>
      <c r="B49" s="4"/>
      <c r="C49" s="4"/>
      <c r="D49" s="4"/>
      <c r="E49" s="4"/>
      <c r="F49" s="4"/>
      <c r="G49" s="4"/>
      <c r="H49" s="4"/>
    </row>
    <row r="50" spans="1:9" ht="15.75">
      <c r="A50" s="37" t="s">
        <v>614</v>
      </c>
      <c r="B50" s="4"/>
      <c r="C50" s="4"/>
      <c r="D50" s="4"/>
      <c r="E50" s="4"/>
      <c r="F50" s="4"/>
      <c r="G50" s="4"/>
      <c r="H50" s="4"/>
    </row>
    <row r="51" spans="1:9" ht="15.75">
      <c r="A51" s="37" t="s">
        <v>615</v>
      </c>
      <c r="B51" s="4"/>
      <c r="C51" s="4"/>
      <c r="D51" s="4"/>
      <c r="E51" s="4"/>
      <c r="F51" s="4"/>
      <c r="G51" s="4"/>
      <c r="H51" s="4"/>
    </row>
    <row r="52" spans="1:9" ht="15.75">
      <c r="A52" s="37" t="s">
        <v>616</v>
      </c>
      <c r="B52" s="4"/>
      <c r="C52" s="4"/>
      <c r="D52" s="4"/>
      <c r="E52" s="4"/>
      <c r="F52" s="4"/>
      <c r="G52" s="4"/>
      <c r="H52" s="4"/>
    </row>
    <row r="53" spans="1:9" ht="15.75">
      <c r="A53" s="37" t="s">
        <v>617</v>
      </c>
      <c r="B53" s="4"/>
      <c r="C53" s="4"/>
      <c r="D53" s="4"/>
      <c r="E53" s="4"/>
      <c r="F53" s="4"/>
      <c r="G53" s="4"/>
      <c r="H53" s="4"/>
    </row>
    <row r="54" spans="1:9">
      <c r="A54" s="36" t="s">
        <v>611</v>
      </c>
      <c r="B54" s="4"/>
      <c r="C54" s="4"/>
      <c r="D54" s="4"/>
      <c r="E54" s="4"/>
      <c r="F54" s="4"/>
      <c r="G54" s="4"/>
      <c r="H54" s="4"/>
    </row>
    <row r="55" spans="1:9">
      <c r="A55" s="4"/>
      <c r="B55" s="4"/>
      <c r="C55" s="4"/>
      <c r="D55" s="4"/>
      <c r="E55" s="4"/>
      <c r="F55" s="4"/>
      <c r="G55" s="4"/>
      <c r="H55" s="4"/>
    </row>
    <row r="56" spans="1:9" ht="45.75" customHeight="1">
      <c r="A56" s="436" t="s">
        <v>618</v>
      </c>
      <c r="B56" s="437"/>
      <c r="C56" s="437"/>
      <c r="D56" s="437"/>
      <c r="E56" s="437"/>
      <c r="F56" s="437"/>
      <c r="G56" s="437"/>
      <c r="H56" s="437"/>
      <c r="I56" s="437"/>
    </row>
    <row r="59" spans="1:9" ht="15.75">
      <c r="A59" s="31" t="s">
        <v>620</v>
      </c>
    </row>
    <row r="60" spans="1:9" ht="15.75">
      <c r="A60" s="37" t="s">
        <v>621</v>
      </c>
    </row>
    <row r="61" spans="1:9" ht="15.75">
      <c r="A61" s="37" t="s">
        <v>622</v>
      </c>
    </row>
    <row r="62" spans="1:9" ht="15.75">
      <c r="A62" s="37" t="s">
        <v>623</v>
      </c>
    </row>
    <row r="63" spans="1:9">
      <c r="A63" s="36" t="s">
        <v>619</v>
      </c>
    </row>
    <row r="64" spans="1:9" ht="15.75">
      <c r="A64" s="37" t="s">
        <v>624</v>
      </c>
    </row>
    <row r="66" spans="1:1" ht="15.75">
      <c r="A66" s="49" t="s">
        <v>641</v>
      </c>
    </row>
    <row r="67" spans="1:1" ht="15.75">
      <c r="A67" s="49" t="s">
        <v>642</v>
      </c>
    </row>
    <row r="68" spans="1:1" ht="15.75">
      <c r="A68" s="50" t="s">
        <v>643</v>
      </c>
    </row>
    <row r="69" spans="1:1" ht="15.75">
      <c r="A69" s="50" t="s">
        <v>644</v>
      </c>
    </row>
    <row r="70" spans="1:1" ht="15.75">
      <c r="A70" s="50" t="s">
        <v>645</v>
      </c>
    </row>
    <row r="71" spans="1:1" ht="15.75">
      <c r="A71" s="50" t="s">
        <v>646</v>
      </c>
    </row>
    <row r="72" spans="1:1" ht="15.75">
      <c r="A72" s="50" t="s">
        <v>647</v>
      </c>
    </row>
    <row r="73" spans="1:1" ht="15.75">
      <c r="A73" s="50" t="s">
        <v>648</v>
      </c>
    </row>
  </sheetData>
  <mergeCells count="4">
    <mergeCell ref="A3:I3"/>
    <mergeCell ref="A56:I56"/>
    <mergeCell ref="A2:I2"/>
    <mergeCell ref="A1:J1"/>
  </mergeCells>
  <phoneticPr fontId="0" type="noConversion"/>
  <hyperlinks>
    <hyperlink ref="A18" r:id="rId1" location="foot4" display="http://njt.hu/cgi_bin/njt_doc.cgi?docid=142896.245143 - foot4"/>
    <hyperlink ref="A48" r:id="rId2" location="foot4" display="http://njt.hu/cgi_bin/njt_doc.cgi?docid=142896.245143 - foot4"/>
    <hyperlink ref="A54" r:id="rId3" location="foot5" display="http://njt.hu/cgi_bin/njt_doc.cgi?docid=142896.245143 - foot5"/>
    <hyperlink ref="A63" r:id="rId4" location="foot53" display="http://njt.hu/cgi_bin/njt_doc.cgi?docid=139876.243471 - foot53"/>
  </hyperlinks>
  <pageMargins left="0.70866141732283472" right="0.70866141732283472" top="0.74803149606299213" bottom="0.74803149606299213" header="0.31496062992125984" footer="0.31496062992125984"/>
  <pageSetup paperSize="9" scale="36" orientation="landscape" horizontalDpi="300" verticalDpi="300" r:id="rId5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L34"/>
  <sheetViews>
    <sheetView workbookViewId="0">
      <selection sqref="A1:L1"/>
    </sheetView>
  </sheetViews>
  <sheetFormatPr defaultRowHeight="15"/>
  <cols>
    <col min="1" max="1" width="64.28515625" customWidth="1"/>
    <col min="3" max="3" width="11.7109375" customWidth="1"/>
    <col min="4" max="4" width="12.42578125" customWidth="1"/>
    <col min="5" max="5" width="12" customWidth="1"/>
    <col min="6" max="6" width="21.5703125" customWidth="1"/>
    <col min="7" max="7" width="21.85546875" customWidth="1"/>
    <col min="8" max="8" width="22" customWidth="1"/>
    <col min="9" max="9" width="19.5703125" customWidth="1"/>
    <col min="10" max="10" width="16.42578125" customWidth="1"/>
    <col min="11" max="11" width="16.28515625" customWidth="1"/>
    <col min="12" max="12" width="26.85546875" customWidth="1"/>
  </cols>
  <sheetData>
    <row r="1" spans="1:12">
      <c r="A1" s="400" t="s">
        <v>796</v>
      </c>
      <c r="B1" s="400"/>
      <c r="C1" s="400"/>
      <c r="D1" s="400"/>
      <c r="E1" s="400"/>
      <c r="F1" s="400"/>
      <c r="G1" s="400"/>
      <c r="H1" s="400"/>
      <c r="I1" s="400"/>
      <c r="J1" s="400"/>
      <c r="K1" s="400"/>
      <c r="L1" s="400"/>
    </row>
    <row r="2" spans="1:12" ht="30" customHeight="1">
      <c r="A2" s="396" t="s">
        <v>736</v>
      </c>
      <c r="B2" s="397"/>
      <c r="C2" s="397"/>
      <c r="D2" s="397"/>
      <c r="E2" s="397"/>
      <c r="F2" s="397"/>
      <c r="G2" s="397"/>
      <c r="H2" s="397"/>
      <c r="I2" s="397"/>
      <c r="J2" s="397"/>
      <c r="K2" s="397"/>
      <c r="L2" s="397"/>
    </row>
    <row r="3" spans="1:12" ht="27" customHeight="1">
      <c r="A3" s="398" t="s">
        <v>779</v>
      </c>
      <c r="B3" s="399"/>
      <c r="C3" s="399"/>
      <c r="D3" s="399"/>
      <c r="E3" s="399"/>
      <c r="F3" s="399"/>
      <c r="G3" s="399"/>
      <c r="H3" s="399"/>
      <c r="I3" s="399"/>
      <c r="J3" s="399"/>
      <c r="K3" s="399"/>
      <c r="L3" s="399"/>
    </row>
    <row r="4" spans="1:12" ht="16.5" customHeight="1">
      <c r="A4" s="72"/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</row>
    <row r="5" spans="1:12" ht="61.5" customHeight="1">
      <c r="A5" s="2" t="s">
        <v>70</v>
      </c>
      <c r="B5" s="3" t="s">
        <v>71</v>
      </c>
      <c r="C5" s="34" t="s">
        <v>605</v>
      </c>
      <c r="D5" s="34" t="s">
        <v>9</v>
      </c>
      <c r="E5" s="34" t="s">
        <v>10</v>
      </c>
      <c r="F5" s="34" t="s">
        <v>11</v>
      </c>
      <c r="G5" s="34" t="s">
        <v>12</v>
      </c>
      <c r="H5" s="34" t="s">
        <v>608</v>
      </c>
      <c r="I5" s="34" t="s">
        <v>612</v>
      </c>
      <c r="J5" s="34" t="s">
        <v>606</v>
      </c>
      <c r="K5" s="34" t="s">
        <v>607</v>
      </c>
      <c r="L5" s="34" t="s">
        <v>561</v>
      </c>
    </row>
    <row r="6" spans="1:12">
      <c r="A6" s="43" t="s">
        <v>172</v>
      </c>
      <c r="B6" s="133" t="s">
        <v>173</v>
      </c>
      <c r="C6" s="133"/>
      <c r="D6" s="133"/>
      <c r="E6" s="75"/>
      <c r="F6" s="75"/>
      <c r="G6" s="75"/>
      <c r="H6" s="75"/>
      <c r="I6" s="75"/>
      <c r="J6" s="75"/>
      <c r="K6" s="75"/>
      <c r="L6" s="75"/>
    </row>
    <row r="7" spans="1:12">
      <c r="A7" s="43"/>
      <c r="B7" s="133"/>
      <c r="C7" s="133"/>
      <c r="D7" s="133"/>
      <c r="E7" s="75"/>
      <c r="F7" s="75"/>
      <c r="G7" s="75"/>
      <c r="H7" s="75"/>
      <c r="I7" s="75"/>
      <c r="J7" s="75"/>
      <c r="K7" s="75"/>
      <c r="L7" s="75"/>
    </row>
    <row r="8" spans="1:12">
      <c r="A8" s="43"/>
      <c r="B8" s="133"/>
      <c r="C8" s="133"/>
      <c r="D8" s="133"/>
      <c r="E8" s="75"/>
      <c r="F8" s="75"/>
      <c r="G8" s="75"/>
      <c r="H8" s="75"/>
      <c r="I8" s="75"/>
      <c r="J8" s="75"/>
      <c r="K8" s="75"/>
      <c r="L8" s="75"/>
    </row>
    <row r="9" spans="1:12">
      <c r="A9" s="43" t="s">
        <v>412</v>
      </c>
      <c r="B9" s="133" t="s">
        <v>174</v>
      </c>
      <c r="C9" s="133"/>
      <c r="D9" s="133"/>
      <c r="E9" s="75"/>
      <c r="F9" s="75"/>
      <c r="G9" s="75"/>
      <c r="H9" s="75"/>
      <c r="I9" s="75"/>
      <c r="J9" s="75"/>
      <c r="K9" s="75"/>
      <c r="L9" s="75"/>
    </row>
    <row r="10" spans="1:12">
      <c r="A10" s="43"/>
      <c r="B10" s="133"/>
      <c r="C10" s="133"/>
      <c r="D10" s="133"/>
      <c r="E10" s="75"/>
      <c r="F10" s="75"/>
      <c r="G10" s="75"/>
      <c r="H10" s="75"/>
      <c r="I10" s="75"/>
      <c r="J10" s="75"/>
      <c r="K10" s="75"/>
      <c r="L10" s="75"/>
    </row>
    <row r="11" spans="1:12">
      <c r="A11" s="43"/>
      <c r="B11" s="133"/>
      <c r="C11" s="133"/>
      <c r="D11" s="133"/>
      <c r="E11" s="75"/>
      <c r="F11" s="75"/>
      <c r="G11" s="75"/>
      <c r="H11" s="75"/>
      <c r="I11" s="75"/>
      <c r="J11" s="75"/>
      <c r="K11" s="75"/>
      <c r="L11" s="75"/>
    </row>
    <row r="12" spans="1:12">
      <c r="A12" s="44" t="s">
        <v>175</v>
      </c>
      <c r="B12" s="133" t="s">
        <v>176</v>
      </c>
      <c r="C12" s="133"/>
      <c r="D12" s="133"/>
      <c r="E12" s="75"/>
      <c r="F12" s="75"/>
      <c r="G12" s="75"/>
      <c r="H12" s="75"/>
      <c r="I12" s="75"/>
      <c r="J12" s="75"/>
      <c r="K12" s="75"/>
      <c r="L12" s="75"/>
    </row>
    <row r="13" spans="1:12">
      <c r="A13" s="44"/>
      <c r="B13" s="133"/>
      <c r="C13" s="133"/>
      <c r="D13" s="133"/>
      <c r="E13" s="75"/>
      <c r="F13" s="75"/>
      <c r="G13" s="75"/>
      <c r="H13" s="75"/>
      <c r="I13" s="75"/>
      <c r="J13" s="75"/>
      <c r="K13" s="75"/>
      <c r="L13" s="75"/>
    </row>
    <row r="14" spans="1:12">
      <c r="A14" s="44"/>
      <c r="B14" s="133"/>
      <c r="C14" s="133"/>
      <c r="D14" s="133"/>
      <c r="E14" s="75"/>
      <c r="F14" s="75"/>
      <c r="G14" s="75"/>
      <c r="H14" s="75"/>
      <c r="I14" s="75"/>
      <c r="J14" s="75"/>
      <c r="K14" s="75"/>
      <c r="L14" s="75"/>
    </row>
    <row r="15" spans="1:12">
      <c r="A15" s="43" t="s">
        <v>177</v>
      </c>
      <c r="B15" s="133" t="s">
        <v>178</v>
      </c>
      <c r="C15" s="133"/>
      <c r="D15" s="156"/>
      <c r="E15" s="156"/>
      <c r="F15" s="75"/>
      <c r="G15" s="75"/>
      <c r="H15" s="75"/>
      <c r="I15" s="159"/>
      <c r="J15" s="160"/>
      <c r="K15" s="160"/>
      <c r="L15" s="75"/>
    </row>
    <row r="16" spans="1:12">
      <c r="A16" s="43" t="s">
        <v>633</v>
      </c>
      <c r="B16" s="133"/>
      <c r="C16" s="133"/>
      <c r="D16" s="133"/>
      <c r="E16" s="133"/>
      <c r="F16" s="75"/>
      <c r="G16" s="75"/>
      <c r="H16" s="75"/>
      <c r="I16" s="75"/>
      <c r="J16" s="75"/>
      <c r="K16" s="75"/>
      <c r="L16" s="75"/>
    </row>
    <row r="17" spans="1:12">
      <c r="A17" s="43"/>
      <c r="B17" s="133"/>
      <c r="C17" s="133"/>
      <c r="D17" s="133"/>
      <c r="E17" s="133"/>
      <c r="F17" s="75"/>
      <c r="G17" s="75"/>
      <c r="H17" s="75"/>
      <c r="I17" s="75"/>
      <c r="J17" s="75"/>
      <c r="K17" s="75"/>
      <c r="L17" s="75"/>
    </row>
    <row r="18" spans="1:12">
      <c r="A18" s="43" t="s">
        <v>179</v>
      </c>
      <c r="B18" s="133" t="s">
        <v>180</v>
      </c>
      <c r="C18" s="133"/>
      <c r="D18" s="133"/>
      <c r="E18" s="133"/>
      <c r="F18" s="75"/>
      <c r="G18" s="75"/>
      <c r="H18" s="75"/>
      <c r="I18" s="75"/>
      <c r="J18" s="75"/>
      <c r="K18" s="75"/>
      <c r="L18" s="75"/>
    </row>
    <row r="19" spans="1:12">
      <c r="A19" s="43"/>
      <c r="B19" s="133"/>
      <c r="C19" s="133"/>
      <c r="D19" s="133"/>
      <c r="E19" s="133"/>
      <c r="F19" s="75"/>
      <c r="G19" s="75"/>
      <c r="H19" s="75"/>
      <c r="I19" s="75"/>
      <c r="J19" s="75"/>
      <c r="K19" s="75"/>
      <c r="L19" s="75"/>
    </row>
    <row r="20" spans="1:12">
      <c r="A20" s="43"/>
      <c r="B20" s="133"/>
      <c r="C20" s="133"/>
      <c r="D20" s="133"/>
      <c r="E20" s="133"/>
      <c r="F20" s="75"/>
      <c r="G20" s="75"/>
      <c r="H20" s="75"/>
      <c r="I20" s="75"/>
      <c r="J20" s="75"/>
      <c r="K20" s="75"/>
      <c r="L20" s="75"/>
    </row>
    <row r="21" spans="1:12">
      <c r="A21" s="44" t="s">
        <v>181</v>
      </c>
      <c r="B21" s="133" t="s">
        <v>182</v>
      </c>
      <c r="C21" s="133"/>
      <c r="D21" s="133"/>
      <c r="E21" s="133"/>
      <c r="F21" s="75"/>
      <c r="G21" s="75"/>
      <c r="H21" s="75"/>
      <c r="I21" s="75"/>
      <c r="J21" s="75"/>
      <c r="K21" s="75"/>
      <c r="L21" s="75"/>
    </row>
    <row r="22" spans="1:12" ht="30">
      <c r="A22" s="44" t="s">
        <v>183</v>
      </c>
      <c r="B22" s="133" t="s">
        <v>184</v>
      </c>
      <c r="C22" s="133"/>
      <c r="D22" s="156"/>
      <c r="E22" s="156"/>
      <c r="F22" s="158"/>
      <c r="G22" s="75"/>
      <c r="H22" s="75"/>
      <c r="I22" s="75"/>
      <c r="J22" s="75"/>
      <c r="K22" s="75"/>
      <c r="L22" s="75"/>
    </row>
    <row r="23" spans="1:12">
      <c r="A23" s="154" t="s">
        <v>413</v>
      </c>
      <c r="B23" s="155" t="s">
        <v>185</v>
      </c>
      <c r="C23" s="155"/>
      <c r="D23" s="157"/>
      <c r="E23" s="157"/>
      <c r="F23" s="82"/>
      <c r="G23" s="82"/>
      <c r="H23" s="76"/>
      <c r="I23" s="76"/>
      <c r="J23" s="76"/>
      <c r="K23" s="76"/>
      <c r="L23" s="76"/>
    </row>
    <row r="24" spans="1:12">
      <c r="A24" s="43" t="s">
        <v>186</v>
      </c>
      <c r="B24" s="133" t="s">
        <v>187</v>
      </c>
      <c r="C24" s="133"/>
      <c r="D24" s="133"/>
      <c r="E24" s="75"/>
      <c r="F24" s="75"/>
      <c r="G24" s="75"/>
      <c r="H24" s="75"/>
      <c r="I24" s="75"/>
      <c r="J24" s="75"/>
      <c r="K24" s="75"/>
      <c r="L24" s="75"/>
    </row>
    <row r="25" spans="1:12">
      <c r="A25" s="43"/>
      <c r="B25" s="133"/>
      <c r="C25" s="133"/>
      <c r="D25" s="133"/>
      <c r="E25" s="75"/>
      <c r="F25" s="75"/>
      <c r="G25" s="75"/>
      <c r="H25" s="75"/>
      <c r="I25" s="75"/>
      <c r="J25" s="75"/>
      <c r="K25" s="75"/>
      <c r="L25" s="75"/>
    </row>
    <row r="26" spans="1:12">
      <c r="A26" s="43"/>
      <c r="B26" s="133"/>
      <c r="C26" s="133"/>
      <c r="D26" s="133"/>
      <c r="E26" s="75"/>
      <c r="F26" s="75"/>
      <c r="G26" s="75"/>
      <c r="H26" s="75"/>
      <c r="I26" s="75"/>
      <c r="J26" s="75"/>
      <c r="K26" s="75"/>
      <c r="L26" s="75"/>
    </row>
    <row r="27" spans="1:12">
      <c r="A27" s="43" t="s">
        <v>188</v>
      </c>
      <c r="B27" s="133" t="s">
        <v>189</v>
      </c>
      <c r="C27" s="133"/>
      <c r="D27" s="133"/>
      <c r="E27" s="75"/>
      <c r="F27" s="75"/>
      <c r="G27" s="75"/>
      <c r="H27" s="75"/>
      <c r="I27" s="75"/>
      <c r="J27" s="75"/>
      <c r="K27" s="75"/>
      <c r="L27" s="75"/>
    </row>
    <row r="28" spans="1:12">
      <c r="A28" s="43"/>
      <c r="B28" s="133"/>
      <c r="C28" s="133"/>
      <c r="D28" s="133"/>
      <c r="E28" s="75"/>
      <c r="F28" s="75"/>
      <c r="G28" s="75"/>
      <c r="H28" s="75"/>
      <c r="I28" s="75"/>
      <c r="J28" s="75"/>
      <c r="K28" s="75"/>
      <c r="L28" s="75"/>
    </row>
    <row r="29" spans="1:12">
      <c r="A29" s="43"/>
      <c r="B29" s="133"/>
      <c r="C29" s="133"/>
      <c r="D29" s="133"/>
      <c r="E29" s="75"/>
      <c r="F29" s="75"/>
      <c r="G29" s="75"/>
      <c r="H29" s="75"/>
      <c r="I29" s="75"/>
      <c r="J29" s="75"/>
      <c r="K29" s="75"/>
      <c r="L29" s="75"/>
    </row>
    <row r="30" spans="1:12">
      <c r="A30" s="43" t="s">
        <v>190</v>
      </c>
      <c r="B30" s="133" t="s">
        <v>191</v>
      </c>
      <c r="C30" s="133"/>
      <c r="D30" s="133"/>
      <c r="E30" s="75"/>
      <c r="F30" s="75"/>
      <c r="G30" s="75"/>
      <c r="H30" s="75"/>
      <c r="I30" s="75"/>
      <c r="J30" s="75"/>
      <c r="K30" s="75"/>
      <c r="L30" s="75"/>
    </row>
    <row r="31" spans="1:12">
      <c r="A31" s="43"/>
      <c r="B31" s="133"/>
      <c r="C31" s="133"/>
      <c r="D31" s="133"/>
      <c r="E31" s="75"/>
      <c r="F31" s="75"/>
      <c r="G31" s="75"/>
      <c r="H31" s="75"/>
      <c r="I31" s="75"/>
      <c r="J31" s="75"/>
      <c r="K31" s="75"/>
      <c r="L31" s="75"/>
    </row>
    <row r="32" spans="1:12">
      <c r="A32" s="43"/>
      <c r="B32" s="133"/>
      <c r="C32" s="133"/>
      <c r="D32" s="133"/>
      <c r="E32" s="75"/>
      <c r="F32" s="75"/>
      <c r="G32" s="75"/>
      <c r="H32" s="75"/>
      <c r="I32" s="75"/>
      <c r="J32" s="75"/>
      <c r="K32" s="75"/>
      <c r="L32" s="75"/>
    </row>
    <row r="33" spans="1:12" ht="30">
      <c r="A33" s="43" t="s">
        <v>192</v>
      </c>
      <c r="B33" s="133" t="s">
        <v>193</v>
      </c>
      <c r="C33" s="133"/>
      <c r="D33" s="133"/>
      <c r="E33" s="75"/>
      <c r="F33" s="75"/>
      <c r="G33" s="75"/>
      <c r="H33" s="75"/>
      <c r="I33" s="75"/>
      <c r="J33" s="75"/>
      <c r="K33" s="75"/>
      <c r="L33" s="75"/>
    </row>
    <row r="34" spans="1:12">
      <c r="A34" s="154" t="s">
        <v>414</v>
      </c>
      <c r="B34" s="155" t="s">
        <v>194</v>
      </c>
      <c r="C34" s="155"/>
      <c r="D34" s="155"/>
      <c r="E34" s="76"/>
      <c r="F34" s="76"/>
      <c r="G34" s="76"/>
      <c r="H34" s="76"/>
      <c r="I34" s="76"/>
      <c r="J34" s="76"/>
      <c r="K34" s="76"/>
      <c r="L34" s="76"/>
    </row>
  </sheetData>
  <mergeCells count="3">
    <mergeCell ref="A3:L3"/>
    <mergeCell ref="A2:L2"/>
    <mergeCell ref="A1:L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1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H69"/>
  <sheetViews>
    <sheetView workbookViewId="0">
      <selection sqref="A1:H1"/>
    </sheetView>
  </sheetViews>
  <sheetFormatPr defaultRowHeight="15"/>
  <cols>
    <col min="1" max="1" width="64.5703125" customWidth="1"/>
    <col min="2" max="2" width="11" customWidth="1"/>
    <col min="3" max="3" width="15.28515625" bestFit="1" customWidth="1"/>
    <col min="4" max="4" width="15.28515625" customWidth="1"/>
    <col min="5" max="5" width="15.28515625" bestFit="1" customWidth="1"/>
    <col min="6" max="6" width="14.5703125" customWidth="1"/>
    <col min="7" max="7" width="15.28515625" bestFit="1" customWidth="1"/>
    <col min="8" max="8" width="12.85546875" customWidth="1"/>
  </cols>
  <sheetData>
    <row r="1" spans="1:8">
      <c r="A1" s="400" t="s">
        <v>797</v>
      </c>
      <c r="B1" s="400"/>
      <c r="C1" s="400"/>
      <c r="D1" s="400"/>
      <c r="E1" s="400"/>
      <c r="F1" s="400"/>
      <c r="G1" s="400"/>
      <c r="H1" s="400"/>
    </row>
    <row r="2" spans="1:8" ht="22.5" customHeight="1">
      <c r="A2" s="396" t="s">
        <v>736</v>
      </c>
      <c r="B2" s="399"/>
      <c r="C2" s="399"/>
      <c r="D2" s="399"/>
      <c r="E2" s="408"/>
      <c r="F2" s="408"/>
      <c r="G2" s="408"/>
      <c r="H2" s="408"/>
    </row>
    <row r="3" spans="1:8" ht="48.75" customHeight="1">
      <c r="A3" s="398" t="s">
        <v>780</v>
      </c>
      <c r="B3" s="399"/>
      <c r="C3" s="399"/>
      <c r="D3" s="407"/>
      <c r="E3" s="408"/>
      <c r="F3" s="408"/>
      <c r="G3" s="408"/>
      <c r="H3" s="408"/>
    </row>
    <row r="4" spans="1:8" ht="21" customHeight="1">
      <c r="A4" s="40"/>
      <c r="B4" s="41"/>
      <c r="C4" s="41"/>
    </row>
    <row r="5" spans="1:8" ht="51.75">
      <c r="A5" s="101" t="s">
        <v>604</v>
      </c>
      <c r="B5" s="169" t="s">
        <v>71</v>
      </c>
      <c r="C5" s="136" t="s">
        <v>634</v>
      </c>
      <c r="D5" s="88" t="s">
        <v>635</v>
      </c>
      <c r="E5" s="137" t="s">
        <v>13</v>
      </c>
      <c r="F5" s="86" t="s">
        <v>14</v>
      </c>
      <c r="G5" s="137" t="s">
        <v>15</v>
      </c>
      <c r="H5" s="86" t="s">
        <v>16</v>
      </c>
    </row>
    <row r="6" spans="1:8">
      <c r="A6" s="113" t="s">
        <v>422</v>
      </c>
      <c r="B6" s="126" t="s">
        <v>207</v>
      </c>
      <c r="C6" s="91"/>
      <c r="D6" s="77"/>
      <c r="E6" s="89"/>
      <c r="F6" s="90"/>
      <c r="G6" s="89"/>
      <c r="H6" s="90"/>
    </row>
    <row r="7" spans="1:8">
      <c r="A7" s="165" t="s">
        <v>208</v>
      </c>
      <c r="B7" s="170" t="s">
        <v>207</v>
      </c>
      <c r="C7" s="91"/>
      <c r="D7" s="77"/>
      <c r="E7" s="89"/>
      <c r="F7" s="90"/>
      <c r="G7" s="89"/>
      <c r="H7" s="90"/>
    </row>
    <row r="8" spans="1:8">
      <c r="A8" s="165" t="s">
        <v>209</v>
      </c>
      <c r="B8" s="170" t="s">
        <v>207</v>
      </c>
      <c r="C8" s="91"/>
      <c r="D8" s="77"/>
      <c r="E8" s="89"/>
      <c r="F8" s="90"/>
      <c r="G8" s="89"/>
      <c r="H8" s="90"/>
    </row>
    <row r="9" spans="1:8" ht="30">
      <c r="A9" s="113" t="s">
        <v>210</v>
      </c>
      <c r="B9" s="126" t="s">
        <v>211</v>
      </c>
      <c r="C9" s="91"/>
      <c r="D9" s="77"/>
      <c r="E9" s="89"/>
      <c r="F9" s="90"/>
      <c r="G9" s="89"/>
      <c r="H9" s="90"/>
    </row>
    <row r="10" spans="1:8">
      <c r="A10" s="113" t="s">
        <v>421</v>
      </c>
      <c r="B10" s="126" t="s">
        <v>212</v>
      </c>
      <c r="C10" s="91"/>
      <c r="D10" s="77"/>
      <c r="E10" s="89"/>
      <c r="F10" s="90"/>
      <c r="G10" s="89"/>
      <c r="H10" s="90"/>
    </row>
    <row r="11" spans="1:8">
      <c r="A11" s="165" t="s">
        <v>208</v>
      </c>
      <c r="B11" s="170" t="s">
        <v>212</v>
      </c>
      <c r="C11" s="91"/>
      <c r="D11" s="77"/>
      <c r="E11" s="89"/>
      <c r="F11" s="90"/>
      <c r="G11" s="89"/>
      <c r="H11" s="90"/>
    </row>
    <row r="12" spans="1:8">
      <c r="A12" s="165" t="s">
        <v>209</v>
      </c>
      <c r="B12" s="170" t="s">
        <v>213</v>
      </c>
      <c r="C12" s="91"/>
      <c r="D12" s="77"/>
      <c r="E12" s="89"/>
      <c r="F12" s="90"/>
      <c r="G12" s="89"/>
      <c r="H12" s="90"/>
    </row>
    <row r="13" spans="1:8">
      <c r="A13" s="166" t="s">
        <v>420</v>
      </c>
      <c r="B13" s="127" t="s">
        <v>214</v>
      </c>
      <c r="C13" s="91"/>
      <c r="D13" s="77"/>
      <c r="E13" s="89"/>
      <c r="F13" s="139"/>
      <c r="G13" s="138"/>
      <c r="H13" s="139"/>
    </row>
    <row r="14" spans="1:8">
      <c r="A14" s="114" t="s">
        <v>425</v>
      </c>
      <c r="B14" s="126" t="s">
        <v>215</v>
      </c>
      <c r="C14" s="91"/>
      <c r="D14" s="77"/>
      <c r="E14" s="89"/>
      <c r="F14" s="90"/>
      <c r="G14" s="89"/>
      <c r="H14" s="90"/>
    </row>
    <row r="15" spans="1:8">
      <c r="A15" s="165" t="s">
        <v>216</v>
      </c>
      <c r="B15" s="170" t="s">
        <v>215</v>
      </c>
      <c r="C15" s="91"/>
      <c r="D15" s="77"/>
      <c r="E15" s="89"/>
      <c r="F15" s="90"/>
      <c r="G15" s="89"/>
      <c r="H15" s="90"/>
    </row>
    <row r="16" spans="1:8">
      <c r="A16" s="165" t="s">
        <v>217</v>
      </c>
      <c r="B16" s="170" t="s">
        <v>215</v>
      </c>
      <c r="C16" s="91"/>
      <c r="D16" s="77"/>
      <c r="E16" s="89"/>
      <c r="F16" s="90"/>
      <c r="G16" s="89"/>
      <c r="H16" s="90"/>
    </row>
    <row r="17" spans="1:8">
      <c r="A17" s="114" t="s">
        <v>426</v>
      </c>
      <c r="B17" s="126" t="s">
        <v>218</v>
      </c>
      <c r="C17" s="91"/>
      <c r="D17" s="77"/>
      <c r="E17" s="89"/>
      <c r="F17" s="90"/>
      <c r="G17" s="89"/>
      <c r="H17" s="90"/>
    </row>
    <row r="18" spans="1:8">
      <c r="A18" s="165" t="s">
        <v>209</v>
      </c>
      <c r="B18" s="170" t="s">
        <v>218</v>
      </c>
      <c r="C18" s="91"/>
      <c r="D18" s="77"/>
      <c r="E18" s="89"/>
      <c r="F18" s="90"/>
      <c r="G18" s="89"/>
      <c r="H18" s="90"/>
    </row>
    <row r="19" spans="1:8">
      <c r="A19" s="78" t="s">
        <v>219</v>
      </c>
      <c r="B19" s="126" t="s">
        <v>220</v>
      </c>
      <c r="C19" s="91"/>
      <c r="D19" s="77"/>
      <c r="E19" s="89"/>
      <c r="F19" s="90"/>
      <c r="G19" s="89"/>
      <c r="H19" s="90"/>
    </row>
    <row r="20" spans="1:8">
      <c r="A20" s="78" t="s">
        <v>427</v>
      </c>
      <c r="B20" s="126" t="s">
        <v>221</v>
      </c>
      <c r="C20" s="91"/>
      <c r="D20" s="77"/>
      <c r="E20" s="89"/>
      <c r="F20" s="90"/>
      <c r="G20" s="89"/>
      <c r="H20" s="90"/>
    </row>
    <row r="21" spans="1:8">
      <c r="A21" s="165" t="s">
        <v>217</v>
      </c>
      <c r="B21" s="170" t="s">
        <v>221</v>
      </c>
      <c r="C21" s="91"/>
      <c r="D21" s="77"/>
      <c r="E21" s="89"/>
      <c r="F21" s="90"/>
      <c r="G21" s="89"/>
      <c r="H21" s="90"/>
    </row>
    <row r="22" spans="1:8">
      <c r="A22" s="165" t="s">
        <v>209</v>
      </c>
      <c r="B22" s="170" t="s">
        <v>221</v>
      </c>
      <c r="C22" s="91"/>
      <c r="D22" s="77"/>
      <c r="E22" s="89"/>
      <c r="F22" s="90"/>
      <c r="G22" s="89"/>
      <c r="H22" s="90"/>
    </row>
    <row r="23" spans="1:8">
      <c r="A23" s="167" t="s">
        <v>423</v>
      </c>
      <c r="B23" s="127" t="s">
        <v>222</v>
      </c>
      <c r="C23" s="91"/>
      <c r="D23" s="77"/>
      <c r="E23" s="89"/>
      <c r="F23" s="90"/>
      <c r="G23" s="89"/>
      <c r="H23" s="90"/>
    </row>
    <row r="24" spans="1:8">
      <c r="A24" s="114" t="s">
        <v>223</v>
      </c>
      <c r="B24" s="126" t="s">
        <v>224</v>
      </c>
      <c r="C24" s="91"/>
      <c r="D24" s="77"/>
      <c r="E24" s="89"/>
      <c r="F24" s="90"/>
      <c r="G24" s="89"/>
      <c r="H24" s="90"/>
    </row>
    <row r="25" spans="1:8">
      <c r="A25" s="114" t="s">
        <v>225</v>
      </c>
      <c r="B25" s="126" t="s">
        <v>226</v>
      </c>
      <c r="C25" s="276">
        <f>SUM('3A. melléklet'!C109)</f>
        <v>695888</v>
      </c>
      <c r="D25" s="279">
        <v>0</v>
      </c>
      <c r="E25" s="294">
        <f>SUM(C25)</f>
        <v>695888</v>
      </c>
      <c r="F25" s="300">
        <v>0</v>
      </c>
      <c r="G25" s="294">
        <f>SUM(E25)</f>
        <v>695888</v>
      </c>
      <c r="H25" s="90">
        <v>0</v>
      </c>
    </row>
    <row r="26" spans="1:8">
      <c r="A26" s="114" t="s">
        <v>229</v>
      </c>
      <c r="B26" s="126" t="s">
        <v>230</v>
      </c>
      <c r="C26" s="276"/>
      <c r="D26" s="279"/>
      <c r="E26" s="294"/>
      <c r="F26" s="300"/>
      <c r="G26" s="294"/>
      <c r="H26" s="90"/>
    </row>
    <row r="27" spans="1:8">
      <c r="A27" s="114" t="s">
        <v>231</v>
      </c>
      <c r="B27" s="126" t="s">
        <v>232</v>
      </c>
      <c r="C27" s="276"/>
      <c r="D27" s="279"/>
      <c r="E27" s="294"/>
      <c r="F27" s="300"/>
      <c r="G27" s="294"/>
      <c r="H27" s="90"/>
    </row>
    <row r="28" spans="1:8">
      <c r="A28" s="114" t="s">
        <v>233</v>
      </c>
      <c r="B28" s="126" t="s">
        <v>234</v>
      </c>
      <c r="C28" s="276"/>
      <c r="D28" s="279"/>
      <c r="E28" s="294"/>
      <c r="F28" s="300"/>
      <c r="G28" s="294"/>
      <c r="H28" s="90"/>
    </row>
    <row r="29" spans="1:8">
      <c r="A29" s="168" t="s">
        <v>424</v>
      </c>
      <c r="B29" s="171" t="s">
        <v>235</v>
      </c>
      <c r="C29" s="390">
        <f>SUM(C13+C23+C24+C25+C26+C27+C28)</f>
        <v>695888</v>
      </c>
      <c r="D29" s="390">
        <f t="shared" ref="D29:H29" si="0">SUM(D13+D23+D24+D25+D26+D27+D28)</f>
        <v>0</v>
      </c>
      <c r="E29" s="390">
        <f t="shared" si="0"/>
        <v>695888</v>
      </c>
      <c r="F29" s="390">
        <f t="shared" si="0"/>
        <v>0</v>
      </c>
      <c r="G29" s="390">
        <f t="shared" si="0"/>
        <v>695888</v>
      </c>
      <c r="H29" s="265">
        <f t="shared" si="0"/>
        <v>0</v>
      </c>
    </row>
    <row r="30" spans="1:8">
      <c r="A30" s="114" t="s">
        <v>236</v>
      </c>
      <c r="B30" s="126" t="s">
        <v>237</v>
      </c>
      <c r="C30" s="91"/>
      <c r="D30" s="77"/>
      <c r="E30" s="89"/>
      <c r="F30" s="90"/>
      <c r="G30" s="89"/>
      <c r="H30" s="90"/>
    </row>
    <row r="31" spans="1:8">
      <c r="A31" s="113" t="s">
        <v>238</v>
      </c>
      <c r="B31" s="126" t="s">
        <v>239</v>
      </c>
      <c r="C31" s="91"/>
      <c r="D31" s="77"/>
      <c r="E31" s="89"/>
      <c r="F31" s="90"/>
      <c r="G31" s="89"/>
      <c r="H31" s="90"/>
    </row>
    <row r="32" spans="1:8">
      <c r="A32" s="114" t="s">
        <v>428</v>
      </c>
      <c r="B32" s="126" t="s">
        <v>240</v>
      </c>
      <c r="C32" s="91"/>
      <c r="D32" s="77"/>
      <c r="E32" s="89"/>
      <c r="F32" s="90"/>
      <c r="G32" s="89"/>
      <c r="H32" s="90"/>
    </row>
    <row r="33" spans="1:8">
      <c r="A33" s="165" t="s">
        <v>209</v>
      </c>
      <c r="B33" s="170" t="s">
        <v>240</v>
      </c>
      <c r="C33" s="91"/>
      <c r="D33" s="77"/>
      <c r="E33" s="89"/>
      <c r="F33" s="90"/>
      <c r="G33" s="89"/>
      <c r="H33" s="90"/>
    </row>
    <row r="34" spans="1:8">
      <c r="A34" s="114" t="s">
        <v>429</v>
      </c>
      <c r="B34" s="126" t="s">
        <v>241</v>
      </c>
      <c r="C34" s="91"/>
      <c r="D34" s="77"/>
      <c r="E34" s="89"/>
      <c r="F34" s="90"/>
      <c r="G34" s="89"/>
      <c r="H34" s="90"/>
    </row>
    <row r="35" spans="1:8">
      <c r="A35" s="165" t="s">
        <v>242</v>
      </c>
      <c r="B35" s="170" t="s">
        <v>241</v>
      </c>
      <c r="C35" s="91"/>
      <c r="D35" s="77"/>
      <c r="E35" s="89"/>
      <c r="F35" s="90"/>
      <c r="G35" s="89"/>
      <c r="H35" s="90"/>
    </row>
    <row r="36" spans="1:8">
      <c r="A36" s="165" t="s">
        <v>243</v>
      </c>
      <c r="B36" s="170" t="s">
        <v>241</v>
      </c>
      <c r="C36" s="91"/>
      <c r="D36" s="77"/>
      <c r="E36" s="89"/>
      <c r="F36" s="90"/>
      <c r="G36" s="89"/>
      <c r="H36" s="90"/>
    </row>
    <row r="37" spans="1:8">
      <c r="A37" s="165" t="s">
        <v>244</v>
      </c>
      <c r="B37" s="170" t="s">
        <v>241</v>
      </c>
      <c r="C37" s="91"/>
      <c r="D37" s="77"/>
      <c r="E37" s="89"/>
      <c r="F37" s="90"/>
      <c r="G37" s="89"/>
      <c r="H37" s="90"/>
    </row>
    <row r="38" spans="1:8">
      <c r="A38" s="165" t="s">
        <v>209</v>
      </c>
      <c r="B38" s="170" t="s">
        <v>241</v>
      </c>
      <c r="C38" s="91"/>
      <c r="D38" s="77"/>
      <c r="E38" s="89"/>
      <c r="F38" s="90"/>
      <c r="G38" s="89"/>
      <c r="H38" s="90"/>
    </row>
    <row r="39" spans="1:8">
      <c r="A39" s="168" t="s">
        <v>430</v>
      </c>
      <c r="B39" s="171" t="s">
        <v>245</v>
      </c>
      <c r="C39" s="162"/>
      <c r="D39" s="161"/>
      <c r="E39" s="163"/>
      <c r="F39" s="164"/>
      <c r="G39" s="163"/>
      <c r="H39" s="164"/>
    </row>
    <row r="42" spans="1:8" ht="51.75">
      <c r="A42" s="101" t="s">
        <v>604</v>
      </c>
      <c r="B42" s="169" t="s">
        <v>71</v>
      </c>
      <c r="C42" s="136" t="s">
        <v>634</v>
      </c>
      <c r="D42" s="88" t="s">
        <v>635</v>
      </c>
      <c r="E42" s="137" t="s">
        <v>13</v>
      </c>
      <c r="F42" s="86" t="s">
        <v>14</v>
      </c>
      <c r="G42" s="136" t="s">
        <v>15</v>
      </c>
      <c r="H42" s="86" t="s">
        <v>16</v>
      </c>
    </row>
    <row r="43" spans="1:8">
      <c r="A43" s="114" t="s">
        <v>494</v>
      </c>
      <c r="B43" s="126" t="s">
        <v>332</v>
      </c>
      <c r="C43" s="91"/>
      <c r="D43" s="77"/>
      <c r="E43" s="89"/>
      <c r="F43" s="90"/>
      <c r="G43" s="91"/>
      <c r="H43" s="90"/>
    </row>
    <row r="44" spans="1:8">
      <c r="A44" s="172" t="s">
        <v>208</v>
      </c>
      <c r="B44" s="176" t="s">
        <v>332</v>
      </c>
      <c r="C44" s="91"/>
      <c r="D44" s="77"/>
      <c r="E44" s="89"/>
      <c r="F44" s="90"/>
      <c r="G44" s="91"/>
      <c r="H44" s="90"/>
    </row>
    <row r="45" spans="1:8" ht="30">
      <c r="A45" s="113" t="s">
        <v>333</v>
      </c>
      <c r="B45" s="126" t="s">
        <v>334</v>
      </c>
      <c r="C45" s="91"/>
      <c r="D45" s="77"/>
      <c r="E45" s="89"/>
      <c r="F45" s="90"/>
      <c r="G45" s="91"/>
      <c r="H45" s="90"/>
    </row>
    <row r="46" spans="1:8">
      <c r="A46" s="114" t="s">
        <v>535</v>
      </c>
      <c r="B46" s="126" t="s">
        <v>335</v>
      </c>
      <c r="C46" s="91"/>
      <c r="D46" s="77"/>
      <c r="E46" s="89"/>
      <c r="F46" s="90"/>
      <c r="G46" s="91"/>
      <c r="H46" s="90"/>
    </row>
    <row r="47" spans="1:8">
      <c r="A47" s="172" t="s">
        <v>208</v>
      </c>
      <c r="B47" s="176" t="s">
        <v>335</v>
      </c>
      <c r="C47" s="91"/>
      <c r="D47" s="77"/>
      <c r="E47" s="89"/>
      <c r="F47" s="90"/>
      <c r="G47" s="91"/>
      <c r="H47" s="90"/>
    </row>
    <row r="48" spans="1:8">
      <c r="A48" s="166" t="s">
        <v>514</v>
      </c>
      <c r="B48" s="127" t="s">
        <v>336</v>
      </c>
      <c r="C48" s="91"/>
      <c r="D48" s="77"/>
      <c r="E48" s="89"/>
      <c r="F48" s="90"/>
      <c r="G48" s="91"/>
      <c r="H48" s="90"/>
    </row>
    <row r="49" spans="1:8">
      <c r="A49" s="113" t="s">
        <v>536</v>
      </c>
      <c r="B49" s="126" t="s">
        <v>337</v>
      </c>
      <c r="C49" s="91"/>
      <c r="D49" s="77"/>
      <c r="E49" s="89"/>
      <c r="F49" s="90"/>
      <c r="G49" s="91"/>
      <c r="H49" s="90"/>
    </row>
    <row r="50" spans="1:8">
      <c r="A50" s="172" t="s">
        <v>216</v>
      </c>
      <c r="B50" s="176" t="s">
        <v>337</v>
      </c>
      <c r="C50" s="91"/>
      <c r="D50" s="77"/>
      <c r="E50" s="89"/>
      <c r="F50" s="90"/>
      <c r="G50" s="91"/>
      <c r="H50" s="90"/>
    </row>
    <row r="51" spans="1:8">
      <c r="A51" s="114" t="s">
        <v>338</v>
      </c>
      <c r="B51" s="126" t="s">
        <v>339</v>
      </c>
      <c r="C51" s="91"/>
      <c r="D51" s="77"/>
      <c r="E51" s="89"/>
      <c r="F51" s="90"/>
      <c r="G51" s="91"/>
      <c r="H51" s="90"/>
    </row>
    <row r="52" spans="1:8">
      <c r="A52" s="78" t="s">
        <v>537</v>
      </c>
      <c r="B52" s="126" t="s">
        <v>340</v>
      </c>
      <c r="C52" s="91"/>
      <c r="D52" s="77"/>
      <c r="E52" s="89"/>
      <c r="F52" s="90"/>
      <c r="G52" s="91"/>
      <c r="H52" s="90"/>
    </row>
    <row r="53" spans="1:8">
      <c r="A53" s="172" t="s">
        <v>217</v>
      </c>
      <c r="B53" s="176" t="s">
        <v>340</v>
      </c>
      <c r="C53" s="91"/>
      <c r="D53" s="77"/>
      <c r="E53" s="89"/>
      <c r="F53" s="90"/>
      <c r="G53" s="91"/>
      <c r="H53" s="90"/>
    </row>
    <row r="54" spans="1:8">
      <c r="A54" s="114" t="s">
        <v>341</v>
      </c>
      <c r="B54" s="126" t="s">
        <v>342</v>
      </c>
      <c r="C54" s="91"/>
      <c r="D54" s="77"/>
      <c r="E54" s="89"/>
      <c r="F54" s="90"/>
      <c r="G54" s="91"/>
      <c r="H54" s="90"/>
    </row>
    <row r="55" spans="1:8">
      <c r="A55" s="167" t="s">
        <v>515</v>
      </c>
      <c r="B55" s="127" t="s">
        <v>343</v>
      </c>
      <c r="C55" s="91"/>
      <c r="D55" s="77"/>
      <c r="E55" s="89"/>
      <c r="F55" s="90"/>
      <c r="G55" s="91"/>
      <c r="H55" s="90"/>
    </row>
    <row r="56" spans="1:8">
      <c r="A56" s="167" t="s">
        <v>347</v>
      </c>
      <c r="B56" s="127" t="s">
        <v>348</v>
      </c>
      <c r="C56" s="91">
        <v>0</v>
      </c>
      <c r="D56" s="77">
        <v>0</v>
      </c>
      <c r="E56" s="89">
        <v>0</v>
      </c>
      <c r="F56" s="90">
        <v>0</v>
      </c>
      <c r="G56" s="91">
        <v>0</v>
      </c>
      <c r="H56" s="90">
        <v>0</v>
      </c>
    </row>
    <row r="57" spans="1:8">
      <c r="A57" s="167" t="s">
        <v>349</v>
      </c>
      <c r="B57" s="127" t="s">
        <v>350</v>
      </c>
      <c r="C57" s="91"/>
      <c r="D57" s="77"/>
      <c r="E57" s="89"/>
      <c r="F57" s="90"/>
      <c r="G57" s="91"/>
      <c r="H57" s="90"/>
    </row>
    <row r="58" spans="1:8">
      <c r="A58" s="167" t="s">
        <v>353</v>
      </c>
      <c r="B58" s="127" t="s">
        <v>354</v>
      </c>
      <c r="C58" s="91"/>
      <c r="D58" s="77"/>
      <c r="E58" s="89"/>
      <c r="F58" s="90"/>
      <c r="G58" s="91"/>
      <c r="H58" s="90"/>
    </row>
    <row r="59" spans="1:8">
      <c r="A59" s="166" t="s">
        <v>625</v>
      </c>
      <c r="B59" s="127" t="s">
        <v>355</v>
      </c>
      <c r="C59" s="91"/>
      <c r="D59" s="77"/>
      <c r="E59" s="89"/>
      <c r="F59" s="90"/>
      <c r="G59" s="91"/>
      <c r="H59" s="90"/>
    </row>
    <row r="60" spans="1:8">
      <c r="A60" s="79" t="s">
        <v>356</v>
      </c>
      <c r="B60" s="127" t="s">
        <v>355</v>
      </c>
      <c r="C60" s="91"/>
      <c r="D60" s="77"/>
      <c r="E60" s="89"/>
      <c r="F60" s="90"/>
      <c r="G60" s="91"/>
      <c r="H60" s="90"/>
    </row>
    <row r="61" spans="1:8">
      <c r="A61" s="173" t="s">
        <v>517</v>
      </c>
      <c r="B61" s="177" t="s">
        <v>357</v>
      </c>
      <c r="C61" s="179"/>
      <c r="D61" s="180"/>
      <c r="E61" s="216">
        <f>E56</f>
        <v>0</v>
      </c>
      <c r="F61" s="140">
        <f>F48</f>
        <v>0</v>
      </c>
      <c r="G61" s="217">
        <f>G56</f>
        <v>0</v>
      </c>
      <c r="H61" s="140">
        <f>H48</f>
        <v>0</v>
      </c>
    </row>
    <row r="62" spans="1:8">
      <c r="A62" s="113" t="s">
        <v>358</v>
      </c>
      <c r="B62" s="126" t="s">
        <v>359</v>
      </c>
      <c r="C62" s="91"/>
      <c r="D62" s="77"/>
      <c r="E62" s="89"/>
      <c r="F62" s="90"/>
      <c r="G62" s="91"/>
      <c r="H62" s="90"/>
    </row>
    <row r="63" spans="1:8">
      <c r="A63" s="78" t="s">
        <v>360</v>
      </c>
      <c r="B63" s="126" t="s">
        <v>361</v>
      </c>
      <c r="C63" s="91"/>
      <c r="D63" s="77"/>
      <c r="E63" s="89"/>
      <c r="F63" s="90"/>
      <c r="G63" s="91"/>
      <c r="H63" s="90"/>
    </row>
    <row r="64" spans="1:8">
      <c r="A64" s="114" t="s">
        <v>362</v>
      </c>
      <c r="B64" s="126" t="s">
        <v>363</v>
      </c>
      <c r="C64" s="91"/>
      <c r="D64" s="77"/>
      <c r="E64" s="89"/>
      <c r="F64" s="90"/>
      <c r="G64" s="91"/>
      <c r="H64" s="90"/>
    </row>
    <row r="65" spans="1:8">
      <c r="A65" s="114" t="s">
        <v>499</v>
      </c>
      <c r="B65" s="126" t="s">
        <v>364</v>
      </c>
      <c r="C65" s="91"/>
      <c r="D65" s="77"/>
      <c r="E65" s="89"/>
      <c r="F65" s="90"/>
      <c r="G65" s="91"/>
      <c r="H65" s="90"/>
    </row>
    <row r="66" spans="1:8">
      <c r="A66" s="172" t="s">
        <v>242</v>
      </c>
      <c r="B66" s="176" t="s">
        <v>364</v>
      </c>
      <c r="C66" s="91"/>
      <c r="D66" s="77"/>
      <c r="E66" s="89"/>
      <c r="F66" s="90"/>
      <c r="G66" s="91"/>
      <c r="H66" s="90"/>
    </row>
    <row r="67" spans="1:8">
      <c r="A67" s="172" t="s">
        <v>243</v>
      </c>
      <c r="B67" s="176" t="s">
        <v>364</v>
      </c>
      <c r="C67" s="91"/>
      <c r="D67" s="77"/>
      <c r="E67" s="89"/>
      <c r="F67" s="90"/>
      <c r="G67" s="91"/>
      <c r="H67" s="90"/>
    </row>
    <row r="68" spans="1:8">
      <c r="A68" s="174" t="s">
        <v>244</v>
      </c>
      <c r="B68" s="178" t="s">
        <v>364</v>
      </c>
      <c r="C68" s="91"/>
      <c r="D68" s="77"/>
      <c r="E68" s="89"/>
      <c r="F68" s="90"/>
      <c r="G68" s="91"/>
      <c r="H68" s="90"/>
    </row>
    <row r="69" spans="1:8">
      <c r="A69" s="175" t="s">
        <v>518</v>
      </c>
      <c r="B69" s="177" t="s">
        <v>365</v>
      </c>
      <c r="C69" s="179"/>
      <c r="D69" s="180"/>
      <c r="E69" s="181"/>
      <c r="F69" s="182"/>
      <c r="G69" s="179"/>
      <c r="H69" s="182"/>
    </row>
  </sheetData>
  <mergeCells count="3">
    <mergeCell ref="A2:H2"/>
    <mergeCell ref="A3:H3"/>
    <mergeCell ref="A1:H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55" fitToHeight="2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sqref="A1:E1"/>
    </sheetView>
  </sheetViews>
  <sheetFormatPr defaultRowHeight="15"/>
  <cols>
    <col min="1" max="1" width="81" customWidth="1"/>
    <col min="2" max="2" width="10.85546875" customWidth="1"/>
    <col min="3" max="3" width="15.28515625" bestFit="1" customWidth="1"/>
    <col min="4" max="5" width="17.5703125" bestFit="1" customWidth="1"/>
  </cols>
  <sheetData>
    <row r="1" spans="1:5">
      <c r="A1" s="400" t="s">
        <v>798</v>
      </c>
      <c r="B1" s="400"/>
      <c r="C1" s="400"/>
      <c r="D1" s="400"/>
      <c r="E1" s="400"/>
    </row>
    <row r="2" spans="1:5" ht="27" customHeight="1">
      <c r="A2" s="396" t="s">
        <v>736</v>
      </c>
      <c r="B2" s="397"/>
      <c r="C2" s="397"/>
      <c r="D2" s="408"/>
      <c r="E2" s="408"/>
    </row>
    <row r="3" spans="1:5" ht="27" customHeight="1">
      <c r="A3" s="398" t="s">
        <v>781</v>
      </c>
      <c r="B3" s="399"/>
      <c r="C3" s="399"/>
      <c r="D3" s="408"/>
      <c r="E3" s="408"/>
    </row>
    <row r="4" spans="1:5" ht="19.5" customHeight="1">
      <c r="A4" s="40"/>
      <c r="B4" s="41"/>
      <c r="C4" s="41"/>
    </row>
    <row r="5" spans="1:5" ht="25.5">
      <c r="A5" s="101" t="s">
        <v>604</v>
      </c>
      <c r="B5" s="169" t="s">
        <v>71</v>
      </c>
      <c r="C5" s="236" t="s">
        <v>629</v>
      </c>
      <c r="D5" s="56" t="s">
        <v>650</v>
      </c>
      <c r="E5" s="237" t="s">
        <v>651</v>
      </c>
    </row>
    <row r="6" spans="1:5">
      <c r="A6" s="78" t="s">
        <v>572</v>
      </c>
      <c r="B6" s="223" t="s">
        <v>161</v>
      </c>
      <c r="C6" s="89"/>
      <c r="D6" s="75"/>
      <c r="E6" s="90"/>
    </row>
    <row r="7" spans="1:5">
      <c r="A7" s="78" t="s">
        <v>573</v>
      </c>
      <c r="B7" s="223" t="s">
        <v>161</v>
      </c>
      <c r="C7" s="89"/>
      <c r="D7" s="75"/>
      <c r="E7" s="90"/>
    </row>
    <row r="8" spans="1:5" ht="30">
      <c r="A8" s="78" t="s">
        <v>574</v>
      </c>
      <c r="B8" s="223" t="s">
        <v>161</v>
      </c>
      <c r="C8" s="89"/>
      <c r="D8" s="75"/>
      <c r="E8" s="90"/>
    </row>
    <row r="9" spans="1:5">
      <c r="A9" s="78" t="s">
        <v>575</v>
      </c>
      <c r="B9" s="223" t="s">
        <v>161</v>
      </c>
      <c r="C9" s="89"/>
      <c r="D9" s="75"/>
      <c r="E9" s="90"/>
    </row>
    <row r="10" spans="1:5">
      <c r="A10" s="78" t="s">
        <v>576</v>
      </c>
      <c r="B10" s="223" t="s">
        <v>161</v>
      </c>
      <c r="C10" s="89"/>
      <c r="D10" s="75"/>
      <c r="E10" s="90"/>
    </row>
    <row r="11" spans="1:5">
      <c r="A11" s="78" t="s">
        <v>577</v>
      </c>
      <c r="B11" s="223" t="s">
        <v>161</v>
      </c>
      <c r="C11" s="89"/>
      <c r="D11" s="75"/>
      <c r="E11" s="90"/>
    </row>
    <row r="12" spans="1:5">
      <c r="A12" s="78" t="s">
        <v>578</v>
      </c>
      <c r="B12" s="223" t="s">
        <v>161</v>
      </c>
      <c r="C12" s="89"/>
      <c r="D12" s="75"/>
      <c r="E12" s="90"/>
    </row>
    <row r="13" spans="1:5">
      <c r="A13" s="78" t="s">
        <v>579</v>
      </c>
      <c r="B13" s="223" t="s">
        <v>161</v>
      </c>
      <c r="C13" s="89"/>
      <c r="D13" s="75"/>
      <c r="E13" s="90"/>
    </row>
    <row r="14" spans="1:5">
      <c r="A14" s="78" t="s">
        <v>580</v>
      </c>
      <c r="B14" s="223" t="s">
        <v>161</v>
      </c>
      <c r="C14" s="89"/>
      <c r="D14" s="75"/>
      <c r="E14" s="90"/>
    </row>
    <row r="15" spans="1:5">
      <c r="A15" s="78" t="s">
        <v>581</v>
      </c>
      <c r="B15" s="223" t="s">
        <v>161</v>
      </c>
      <c r="C15" s="89"/>
      <c r="D15" s="75"/>
      <c r="E15" s="90"/>
    </row>
    <row r="16" spans="1:5" ht="25.5">
      <c r="A16" s="166" t="s">
        <v>406</v>
      </c>
      <c r="B16" s="224" t="s">
        <v>161</v>
      </c>
      <c r="C16" s="89"/>
      <c r="D16" s="75"/>
      <c r="E16" s="90"/>
    </row>
    <row r="17" spans="1:5">
      <c r="A17" s="78" t="s">
        <v>572</v>
      </c>
      <c r="B17" s="223" t="s">
        <v>162</v>
      </c>
      <c r="C17" s="89"/>
      <c r="D17" s="75"/>
      <c r="E17" s="90"/>
    </row>
    <row r="18" spans="1:5">
      <c r="A18" s="78" t="s">
        <v>573</v>
      </c>
      <c r="B18" s="223" t="s">
        <v>162</v>
      </c>
      <c r="C18" s="89"/>
      <c r="D18" s="75"/>
      <c r="E18" s="90"/>
    </row>
    <row r="19" spans="1:5" ht="30">
      <c r="A19" s="78" t="s">
        <v>574</v>
      </c>
      <c r="B19" s="223" t="s">
        <v>162</v>
      </c>
      <c r="C19" s="89"/>
      <c r="D19" s="75"/>
      <c r="E19" s="90"/>
    </row>
    <row r="20" spans="1:5">
      <c r="A20" s="78" t="s">
        <v>575</v>
      </c>
      <c r="B20" s="223" t="s">
        <v>162</v>
      </c>
      <c r="C20" s="89"/>
      <c r="D20" s="75"/>
      <c r="E20" s="90"/>
    </row>
    <row r="21" spans="1:5">
      <c r="A21" s="78" t="s">
        <v>576</v>
      </c>
      <c r="B21" s="223" t="s">
        <v>162</v>
      </c>
      <c r="C21" s="89"/>
      <c r="D21" s="75"/>
      <c r="E21" s="90"/>
    </row>
    <row r="22" spans="1:5">
      <c r="A22" s="78" t="s">
        <v>577</v>
      </c>
      <c r="B22" s="223" t="s">
        <v>162</v>
      </c>
      <c r="C22" s="89"/>
      <c r="D22" s="75"/>
      <c r="E22" s="90"/>
    </row>
    <row r="23" spans="1:5">
      <c r="A23" s="78" t="s">
        <v>578</v>
      </c>
      <c r="B23" s="223" t="s">
        <v>162</v>
      </c>
      <c r="C23" s="89"/>
      <c r="D23" s="75"/>
      <c r="E23" s="90"/>
    </row>
    <row r="24" spans="1:5">
      <c r="A24" s="78" t="s">
        <v>579</v>
      </c>
      <c r="B24" s="223" t="s">
        <v>162</v>
      </c>
      <c r="C24" s="89"/>
      <c r="D24" s="75"/>
      <c r="E24" s="90"/>
    </row>
    <row r="25" spans="1:5">
      <c r="A25" s="78" t="s">
        <v>580</v>
      </c>
      <c r="B25" s="223" t="s">
        <v>162</v>
      </c>
      <c r="C25" s="89"/>
      <c r="D25" s="75"/>
      <c r="E25" s="90"/>
    </row>
    <row r="26" spans="1:5">
      <c r="A26" s="78" t="s">
        <v>581</v>
      </c>
      <c r="B26" s="223" t="s">
        <v>162</v>
      </c>
      <c r="C26" s="89"/>
      <c r="D26" s="75"/>
      <c r="E26" s="90"/>
    </row>
    <row r="27" spans="1:5" ht="25.5">
      <c r="A27" s="166" t="s">
        <v>407</v>
      </c>
      <c r="B27" s="224" t="s">
        <v>162</v>
      </c>
      <c r="C27" s="89"/>
      <c r="D27" s="75"/>
      <c r="E27" s="90"/>
    </row>
    <row r="28" spans="1:5">
      <c r="A28" s="78" t="s">
        <v>572</v>
      </c>
      <c r="B28" s="223" t="s">
        <v>163</v>
      </c>
      <c r="C28" s="89"/>
      <c r="D28" s="75"/>
      <c r="E28" s="90"/>
    </row>
    <row r="29" spans="1:5">
      <c r="A29" s="78" t="s">
        <v>573</v>
      </c>
      <c r="B29" s="223" t="s">
        <v>163</v>
      </c>
      <c r="C29" s="89"/>
      <c r="D29" s="75"/>
      <c r="E29" s="90"/>
    </row>
    <row r="30" spans="1:5" ht="30">
      <c r="A30" s="78" t="s">
        <v>574</v>
      </c>
      <c r="B30" s="223" t="s">
        <v>163</v>
      </c>
      <c r="C30" s="89"/>
      <c r="D30" s="75"/>
      <c r="E30" s="90"/>
    </row>
    <row r="31" spans="1:5">
      <c r="A31" s="78" t="s">
        <v>575</v>
      </c>
      <c r="B31" s="223" t="s">
        <v>163</v>
      </c>
      <c r="C31" s="89"/>
      <c r="D31" s="75"/>
      <c r="E31" s="90"/>
    </row>
    <row r="32" spans="1:5">
      <c r="A32" s="78" t="s">
        <v>576</v>
      </c>
      <c r="B32" s="223" t="s">
        <v>163</v>
      </c>
      <c r="C32" s="89"/>
      <c r="D32" s="75"/>
      <c r="E32" s="90"/>
    </row>
    <row r="33" spans="1:5">
      <c r="A33" s="78" t="s">
        <v>577</v>
      </c>
      <c r="B33" s="223" t="s">
        <v>163</v>
      </c>
      <c r="C33" s="89"/>
      <c r="D33" s="75"/>
      <c r="E33" s="90"/>
    </row>
    <row r="34" spans="1:5">
      <c r="A34" s="78" t="s">
        <v>578</v>
      </c>
      <c r="B34" s="223" t="s">
        <v>163</v>
      </c>
      <c r="C34" s="294">
        <v>532630</v>
      </c>
      <c r="D34" s="274">
        <v>939370</v>
      </c>
      <c r="E34" s="300">
        <v>939370</v>
      </c>
    </row>
    <row r="35" spans="1:5">
      <c r="A35" s="78" t="s">
        <v>579</v>
      </c>
      <c r="B35" s="223" t="s">
        <v>163</v>
      </c>
      <c r="C35" s="294"/>
      <c r="D35" s="274">
        <v>377273</v>
      </c>
      <c r="E35" s="300">
        <v>377273</v>
      </c>
    </row>
    <row r="36" spans="1:5">
      <c r="A36" s="78" t="s">
        <v>580</v>
      </c>
      <c r="B36" s="223" t="s">
        <v>163</v>
      </c>
      <c r="C36" s="294"/>
      <c r="D36" s="274"/>
      <c r="E36" s="300"/>
    </row>
    <row r="37" spans="1:5">
      <c r="A37" s="78" t="s">
        <v>581</v>
      </c>
      <c r="B37" s="223" t="s">
        <v>163</v>
      </c>
      <c r="C37" s="294"/>
      <c r="D37" s="274"/>
      <c r="E37" s="300"/>
    </row>
    <row r="38" spans="1:5">
      <c r="A38" s="166" t="s">
        <v>408</v>
      </c>
      <c r="B38" s="224" t="s">
        <v>163</v>
      </c>
      <c r="C38" s="302">
        <f t="shared" ref="C38:D38" si="0">SUM(C28:C37)</f>
        <v>532630</v>
      </c>
      <c r="D38" s="302">
        <f t="shared" si="0"/>
        <v>1316643</v>
      </c>
      <c r="E38" s="302">
        <f>SUM(E28:E37)</f>
        <v>1316643</v>
      </c>
    </row>
    <row r="39" spans="1:5">
      <c r="A39" s="78" t="s">
        <v>582</v>
      </c>
      <c r="B39" s="126" t="s">
        <v>165</v>
      </c>
      <c r="C39" s="294"/>
      <c r="D39" s="274"/>
      <c r="E39" s="300"/>
    </row>
    <row r="40" spans="1:5">
      <c r="A40" s="78" t="s">
        <v>583</v>
      </c>
      <c r="B40" s="126" t="s">
        <v>165</v>
      </c>
      <c r="C40" s="294"/>
      <c r="D40" s="274"/>
      <c r="E40" s="300"/>
    </row>
    <row r="41" spans="1:5">
      <c r="A41" s="78" t="s">
        <v>584</v>
      </c>
      <c r="B41" s="126" t="s">
        <v>165</v>
      </c>
      <c r="C41" s="294">
        <v>0</v>
      </c>
      <c r="D41" s="274">
        <v>0</v>
      </c>
      <c r="E41" s="300">
        <v>0</v>
      </c>
    </row>
    <row r="42" spans="1:5">
      <c r="A42" s="107" t="s">
        <v>585</v>
      </c>
      <c r="B42" s="126" t="s">
        <v>165</v>
      </c>
      <c r="C42" s="294"/>
      <c r="D42" s="274"/>
      <c r="E42" s="300"/>
    </row>
    <row r="43" spans="1:5">
      <c r="A43" s="107" t="s">
        <v>586</v>
      </c>
      <c r="B43" s="126" t="s">
        <v>165</v>
      </c>
      <c r="C43" s="294"/>
      <c r="D43" s="274"/>
      <c r="E43" s="300"/>
    </row>
    <row r="44" spans="1:5">
      <c r="A44" s="107" t="s">
        <v>587</v>
      </c>
      <c r="B44" s="126" t="s">
        <v>165</v>
      </c>
      <c r="C44" s="294"/>
      <c r="D44" s="274"/>
      <c r="E44" s="300"/>
    </row>
    <row r="45" spans="1:5">
      <c r="A45" s="78" t="s">
        <v>588</v>
      </c>
      <c r="B45" s="126" t="s">
        <v>165</v>
      </c>
      <c r="C45" s="294"/>
      <c r="D45" s="274"/>
      <c r="E45" s="300"/>
    </row>
    <row r="46" spans="1:5">
      <c r="A46" s="78" t="s">
        <v>589</v>
      </c>
      <c r="B46" s="126" t="s">
        <v>165</v>
      </c>
      <c r="C46" s="294"/>
      <c r="D46" s="274"/>
      <c r="E46" s="300"/>
    </row>
    <row r="47" spans="1:5">
      <c r="A47" s="78" t="s">
        <v>590</v>
      </c>
      <c r="B47" s="126" t="s">
        <v>165</v>
      </c>
      <c r="C47" s="294"/>
      <c r="D47" s="274"/>
      <c r="E47" s="300"/>
    </row>
    <row r="48" spans="1:5">
      <c r="A48" s="78" t="s">
        <v>591</v>
      </c>
      <c r="B48" s="126" t="s">
        <v>165</v>
      </c>
      <c r="C48" s="294"/>
      <c r="D48" s="274"/>
      <c r="E48" s="300"/>
    </row>
    <row r="49" spans="1:5" ht="25.5">
      <c r="A49" s="166" t="s">
        <v>409</v>
      </c>
      <c r="B49" s="224" t="s">
        <v>165</v>
      </c>
      <c r="C49" s="301">
        <v>0</v>
      </c>
      <c r="D49" s="275">
        <v>0</v>
      </c>
      <c r="E49" s="302">
        <v>0</v>
      </c>
    </row>
    <row r="50" spans="1:5">
      <c r="A50" s="78" t="s">
        <v>582</v>
      </c>
      <c r="B50" s="126" t="s">
        <v>170</v>
      </c>
      <c r="C50" s="294"/>
      <c r="D50" s="274"/>
      <c r="E50" s="300"/>
    </row>
    <row r="51" spans="1:5">
      <c r="A51" s="78" t="s">
        <v>583</v>
      </c>
      <c r="B51" s="126" t="s">
        <v>170</v>
      </c>
      <c r="C51" s="294">
        <v>0</v>
      </c>
      <c r="D51" s="274">
        <v>5000</v>
      </c>
      <c r="E51" s="300">
        <v>5000</v>
      </c>
    </row>
    <row r="52" spans="1:5">
      <c r="A52" s="78" t="s">
        <v>584</v>
      </c>
      <c r="B52" s="126" t="s">
        <v>170</v>
      </c>
      <c r="C52" s="294"/>
      <c r="D52" s="274">
        <v>70000</v>
      </c>
      <c r="E52" s="300">
        <v>70000</v>
      </c>
    </row>
    <row r="53" spans="1:5">
      <c r="A53" s="107" t="s">
        <v>585</v>
      </c>
      <c r="B53" s="126" t="s">
        <v>170</v>
      </c>
      <c r="C53" s="294"/>
      <c r="D53" s="274"/>
      <c r="E53" s="300"/>
    </row>
    <row r="54" spans="1:5">
      <c r="A54" s="107" t="s">
        <v>586</v>
      </c>
      <c r="B54" s="126" t="s">
        <v>170</v>
      </c>
      <c r="C54" s="294"/>
      <c r="D54" s="274"/>
      <c r="E54" s="300"/>
    </row>
    <row r="55" spans="1:5">
      <c r="A55" s="107" t="s">
        <v>587</v>
      </c>
      <c r="B55" s="126" t="s">
        <v>170</v>
      </c>
      <c r="C55" s="294"/>
      <c r="D55" s="274"/>
      <c r="E55" s="300"/>
    </row>
    <row r="56" spans="1:5">
      <c r="A56" s="78" t="s">
        <v>588</v>
      </c>
      <c r="B56" s="126" t="s">
        <v>170</v>
      </c>
      <c r="C56" s="294"/>
      <c r="D56" s="274"/>
      <c r="E56" s="300"/>
    </row>
    <row r="57" spans="1:5">
      <c r="A57" s="78" t="s">
        <v>592</v>
      </c>
      <c r="B57" s="126" t="s">
        <v>170</v>
      </c>
      <c r="C57" s="294"/>
      <c r="D57" s="274"/>
      <c r="E57" s="300"/>
    </row>
    <row r="58" spans="1:5">
      <c r="A58" s="78" t="s">
        <v>590</v>
      </c>
      <c r="B58" s="126" t="s">
        <v>170</v>
      </c>
      <c r="C58" s="294"/>
      <c r="D58" s="274"/>
      <c r="E58" s="300"/>
    </row>
    <row r="59" spans="1:5">
      <c r="A59" s="78" t="s">
        <v>591</v>
      </c>
      <c r="B59" s="126" t="s">
        <v>170</v>
      </c>
      <c r="C59" s="294"/>
      <c r="D59" s="274"/>
      <c r="E59" s="300"/>
    </row>
    <row r="60" spans="1:5">
      <c r="A60" s="79" t="s">
        <v>410</v>
      </c>
      <c r="B60" s="224" t="s">
        <v>170</v>
      </c>
      <c r="C60" s="323">
        <f>SUM(C50:C59)</f>
        <v>0</v>
      </c>
      <c r="D60" s="323">
        <f t="shared" ref="D60:E60" si="1">SUM(D50:D59)</f>
        <v>75000</v>
      </c>
      <c r="E60" s="323">
        <f t="shared" si="1"/>
        <v>75000</v>
      </c>
    </row>
    <row r="61" spans="1:5">
      <c r="A61" s="78" t="s">
        <v>572</v>
      </c>
      <c r="B61" s="223" t="s">
        <v>197</v>
      </c>
      <c r="C61" s="294"/>
      <c r="D61" s="274"/>
      <c r="E61" s="300"/>
    </row>
    <row r="62" spans="1:5">
      <c r="A62" s="78" t="s">
        <v>573</v>
      </c>
      <c r="B62" s="223" t="s">
        <v>197</v>
      </c>
      <c r="C62" s="294"/>
      <c r="D62" s="274"/>
      <c r="E62" s="300"/>
    </row>
    <row r="63" spans="1:5" ht="30">
      <c r="A63" s="78" t="s">
        <v>574</v>
      </c>
      <c r="B63" s="223" t="s">
        <v>197</v>
      </c>
      <c r="C63" s="294"/>
      <c r="D63" s="274"/>
      <c r="E63" s="300"/>
    </row>
    <row r="64" spans="1:5">
      <c r="A64" s="78" t="s">
        <v>575</v>
      </c>
      <c r="B64" s="223" t="s">
        <v>197</v>
      </c>
      <c r="C64" s="294"/>
      <c r="D64" s="274"/>
      <c r="E64" s="300"/>
    </row>
    <row r="65" spans="1:5">
      <c r="A65" s="78" t="s">
        <v>576</v>
      </c>
      <c r="B65" s="223" t="s">
        <v>197</v>
      </c>
      <c r="C65" s="294"/>
      <c r="D65" s="274"/>
      <c r="E65" s="300"/>
    </row>
    <row r="66" spans="1:5">
      <c r="A66" s="78" t="s">
        <v>577</v>
      </c>
      <c r="B66" s="223" t="s">
        <v>197</v>
      </c>
      <c r="C66" s="294"/>
      <c r="D66" s="274"/>
      <c r="E66" s="300"/>
    </row>
    <row r="67" spans="1:5">
      <c r="A67" s="78" t="s">
        <v>578</v>
      </c>
      <c r="B67" s="223" t="s">
        <v>197</v>
      </c>
      <c r="C67" s="294"/>
      <c r="D67" s="274"/>
      <c r="E67" s="300"/>
    </row>
    <row r="68" spans="1:5">
      <c r="A68" s="78" t="s">
        <v>579</v>
      </c>
      <c r="B68" s="223" t="s">
        <v>197</v>
      </c>
      <c r="C68" s="294"/>
      <c r="D68" s="274"/>
      <c r="E68" s="300"/>
    </row>
    <row r="69" spans="1:5">
      <c r="A69" s="78" t="s">
        <v>580</v>
      </c>
      <c r="B69" s="223" t="s">
        <v>197</v>
      </c>
      <c r="C69" s="294"/>
      <c r="D69" s="274"/>
      <c r="E69" s="300"/>
    </row>
    <row r="70" spans="1:5">
      <c r="A70" s="78" t="s">
        <v>581</v>
      </c>
      <c r="B70" s="223" t="s">
        <v>197</v>
      </c>
      <c r="C70" s="294"/>
      <c r="D70" s="274"/>
      <c r="E70" s="300"/>
    </row>
    <row r="71" spans="1:5" ht="25.5">
      <c r="A71" s="166" t="s">
        <v>419</v>
      </c>
      <c r="B71" s="224" t="s">
        <v>197</v>
      </c>
      <c r="C71" s="294"/>
      <c r="D71" s="274"/>
      <c r="E71" s="300"/>
    </row>
    <row r="72" spans="1:5">
      <c r="A72" s="78" t="s">
        <v>572</v>
      </c>
      <c r="B72" s="223" t="s">
        <v>198</v>
      </c>
      <c r="C72" s="294"/>
      <c r="D72" s="274"/>
      <c r="E72" s="300"/>
    </row>
    <row r="73" spans="1:5">
      <c r="A73" s="78" t="s">
        <v>573</v>
      </c>
      <c r="B73" s="223" t="s">
        <v>198</v>
      </c>
      <c r="C73" s="294"/>
      <c r="D73" s="274"/>
      <c r="E73" s="300"/>
    </row>
    <row r="74" spans="1:5" ht="30">
      <c r="A74" s="78" t="s">
        <v>574</v>
      </c>
      <c r="B74" s="223" t="s">
        <v>198</v>
      </c>
      <c r="C74" s="294"/>
      <c r="D74" s="274"/>
      <c r="E74" s="300"/>
    </row>
    <row r="75" spans="1:5">
      <c r="A75" s="78" t="s">
        <v>575</v>
      </c>
      <c r="B75" s="223" t="s">
        <v>198</v>
      </c>
      <c r="C75" s="294"/>
      <c r="D75" s="274"/>
      <c r="E75" s="300"/>
    </row>
    <row r="76" spans="1:5">
      <c r="A76" s="78" t="s">
        <v>576</v>
      </c>
      <c r="B76" s="223" t="s">
        <v>198</v>
      </c>
      <c r="C76" s="294"/>
      <c r="D76" s="274"/>
      <c r="E76" s="300"/>
    </row>
    <row r="77" spans="1:5">
      <c r="A77" s="78" t="s">
        <v>577</v>
      </c>
      <c r="B77" s="223" t="s">
        <v>198</v>
      </c>
      <c r="C77" s="294"/>
      <c r="D77" s="274"/>
      <c r="E77" s="300"/>
    </row>
    <row r="78" spans="1:5">
      <c r="A78" s="78" t="s">
        <v>578</v>
      </c>
      <c r="B78" s="223" t="s">
        <v>198</v>
      </c>
      <c r="C78" s="294"/>
      <c r="D78" s="274"/>
      <c r="E78" s="300"/>
    </row>
    <row r="79" spans="1:5">
      <c r="A79" s="78" t="s">
        <v>579</v>
      </c>
      <c r="B79" s="223" t="s">
        <v>198</v>
      </c>
      <c r="C79" s="294"/>
      <c r="D79" s="274"/>
      <c r="E79" s="300"/>
    </row>
    <row r="80" spans="1:5">
      <c r="A80" s="78" t="s">
        <v>580</v>
      </c>
      <c r="B80" s="223" t="s">
        <v>198</v>
      </c>
      <c r="C80" s="294"/>
      <c r="D80" s="274"/>
      <c r="E80" s="300"/>
    </row>
    <row r="81" spans="1:5">
      <c r="A81" s="78" t="s">
        <v>581</v>
      </c>
      <c r="B81" s="223" t="s">
        <v>198</v>
      </c>
      <c r="C81" s="294"/>
      <c r="D81" s="274"/>
      <c r="E81" s="300"/>
    </row>
    <row r="82" spans="1:5" ht="25.5">
      <c r="A82" s="166" t="s">
        <v>418</v>
      </c>
      <c r="B82" s="224" t="s">
        <v>198</v>
      </c>
      <c r="C82" s="294"/>
      <c r="D82" s="274"/>
      <c r="E82" s="300"/>
    </row>
    <row r="83" spans="1:5">
      <c r="A83" s="78" t="s">
        <v>572</v>
      </c>
      <c r="B83" s="223" t="s">
        <v>199</v>
      </c>
      <c r="C83" s="294"/>
      <c r="D83" s="274"/>
      <c r="E83" s="300"/>
    </row>
    <row r="84" spans="1:5">
      <c r="A84" s="78" t="s">
        <v>573</v>
      </c>
      <c r="B84" s="223" t="s">
        <v>199</v>
      </c>
      <c r="C84" s="294"/>
      <c r="D84" s="274"/>
      <c r="E84" s="300"/>
    </row>
    <row r="85" spans="1:5" ht="30">
      <c r="A85" s="78" t="s">
        <v>574</v>
      </c>
      <c r="B85" s="223" t="s">
        <v>199</v>
      </c>
      <c r="C85" s="294"/>
      <c r="D85" s="274"/>
      <c r="E85" s="300"/>
    </row>
    <row r="86" spans="1:5">
      <c r="A86" s="78" t="s">
        <v>575</v>
      </c>
      <c r="B86" s="223" t="s">
        <v>199</v>
      </c>
      <c r="C86" s="89"/>
      <c r="D86" s="75"/>
      <c r="E86" s="90"/>
    </row>
    <row r="87" spans="1:5">
      <c r="A87" s="78" t="s">
        <v>576</v>
      </c>
      <c r="B87" s="223" t="s">
        <v>199</v>
      </c>
      <c r="C87" s="89"/>
      <c r="D87" s="75"/>
      <c r="E87" s="90"/>
    </row>
    <row r="88" spans="1:5">
      <c r="A88" s="78" t="s">
        <v>577</v>
      </c>
      <c r="B88" s="223" t="s">
        <v>199</v>
      </c>
      <c r="C88" s="89"/>
      <c r="D88" s="75"/>
      <c r="E88" s="90"/>
    </row>
    <row r="89" spans="1:5">
      <c r="A89" s="78" t="s">
        <v>578</v>
      </c>
      <c r="B89" s="223" t="s">
        <v>199</v>
      </c>
      <c r="C89" s="89"/>
      <c r="D89" s="75"/>
      <c r="E89" s="90"/>
    </row>
    <row r="90" spans="1:5">
      <c r="A90" s="78" t="s">
        <v>579</v>
      </c>
      <c r="B90" s="223" t="s">
        <v>199</v>
      </c>
      <c r="C90" s="89"/>
      <c r="D90" s="75"/>
      <c r="E90" s="90"/>
    </row>
    <row r="91" spans="1:5">
      <c r="A91" s="78" t="s">
        <v>580</v>
      </c>
      <c r="B91" s="223" t="s">
        <v>199</v>
      </c>
      <c r="C91" s="89"/>
      <c r="D91" s="75"/>
      <c r="E91" s="90"/>
    </row>
    <row r="92" spans="1:5">
      <c r="A92" s="78" t="s">
        <v>581</v>
      </c>
      <c r="B92" s="223" t="s">
        <v>199</v>
      </c>
      <c r="C92" s="89"/>
      <c r="D92" s="75"/>
      <c r="E92" s="90"/>
    </row>
    <row r="93" spans="1:5">
      <c r="A93" s="166" t="s">
        <v>417</v>
      </c>
      <c r="B93" s="224" t="s">
        <v>199</v>
      </c>
      <c r="C93" s="89"/>
      <c r="D93" s="75"/>
      <c r="E93" s="90"/>
    </row>
    <row r="94" spans="1:5">
      <c r="A94" s="78" t="s">
        <v>582</v>
      </c>
      <c r="B94" s="126" t="s">
        <v>201</v>
      </c>
      <c r="C94" s="89"/>
      <c r="D94" s="75"/>
      <c r="E94" s="90"/>
    </row>
    <row r="95" spans="1:5">
      <c r="A95" s="78" t="s">
        <v>583</v>
      </c>
      <c r="B95" s="223" t="s">
        <v>201</v>
      </c>
      <c r="C95" s="89"/>
      <c r="D95" s="75"/>
      <c r="E95" s="90"/>
    </row>
    <row r="96" spans="1:5">
      <c r="A96" s="78" t="s">
        <v>584</v>
      </c>
      <c r="B96" s="126" t="s">
        <v>201</v>
      </c>
      <c r="C96" s="89"/>
      <c r="D96" s="75">
        <v>0</v>
      </c>
      <c r="E96" s="90">
        <v>0</v>
      </c>
    </row>
    <row r="97" spans="1:5">
      <c r="A97" s="107" t="s">
        <v>585</v>
      </c>
      <c r="B97" s="223" t="s">
        <v>201</v>
      </c>
      <c r="C97" s="89"/>
      <c r="D97" s="75"/>
      <c r="E97" s="90"/>
    </row>
    <row r="98" spans="1:5">
      <c r="A98" s="107" t="s">
        <v>586</v>
      </c>
      <c r="B98" s="126" t="s">
        <v>201</v>
      </c>
      <c r="C98" s="89"/>
      <c r="D98" s="75"/>
      <c r="E98" s="90"/>
    </row>
    <row r="99" spans="1:5">
      <c r="A99" s="107" t="s">
        <v>587</v>
      </c>
      <c r="B99" s="223" t="s">
        <v>201</v>
      </c>
      <c r="C99" s="89"/>
      <c r="D99" s="75"/>
      <c r="E99" s="90"/>
    </row>
    <row r="100" spans="1:5">
      <c r="A100" s="78" t="s">
        <v>588</v>
      </c>
      <c r="B100" s="126" t="s">
        <v>201</v>
      </c>
      <c r="C100" s="89"/>
      <c r="D100" s="75"/>
      <c r="E100" s="90"/>
    </row>
    <row r="101" spans="1:5">
      <c r="A101" s="78" t="s">
        <v>592</v>
      </c>
      <c r="B101" s="223" t="s">
        <v>201</v>
      </c>
      <c r="C101" s="89"/>
      <c r="D101" s="75"/>
      <c r="E101" s="90"/>
    </row>
    <row r="102" spans="1:5">
      <c r="A102" s="78" t="s">
        <v>590</v>
      </c>
      <c r="B102" s="126" t="s">
        <v>201</v>
      </c>
      <c r="C102" s="89"/>
      <c r="D102" s="75"/>
      <c r="E102" s="90"/>
    </row>
    <row r="103" spans="1:5">
      <c r="A103" s="78" t="s">
        <v>591</v>
      </c>
      <c r="B103" s="223" t="s">
        <v>201</v>
      </c>
      <c r="C103" s="89"/>
      <c r="D103" s="75"/>
      <c r="E103" s="90"/>
    </row>
    <row r="104" spans="1:5" ht="25.5">
      <c r="A104" s="166" t="s">
        <v>416</v>
      </c>
      <c r="B104" s="224" t="s">
        <v>201</v>
      </c>
      <c r="C104" s="89"/>
      <c r="D104" s="75">
        <v>0</v>
      </c>
      <c r="E104" s="90">
        <v>0</v>
      </c>
    </row>
    <row r="105" spans="1:5">
      <c r="A105" s="78" t="s">
        <v>582</v>
      </c>
      <c r="B105" s="126" t="s">
        <v>204</v>
      </c>
      <c r="C105" s="89"/>
      <c r="D105" s="75"/>
      <c r="E105" s="90"/>
    </row>
    <row r="106" spans="1:5">
      <c r="A106" s="78" t="s">
        <v>583</v>
      </c>
      <c r="B106" s="126" t="s">
        <v>204</v>
      </c>
      <c r="C106" s="89"/>
      <c r="D106" s="75"/>
      <c r="E106" s="90"/>
    </row>
    <row r="107" spans="1:5">
      <c r="A107" s="78" t="s">
        <v>584</v>
      </c>
      <c r="B107" s="126" t="s">
        <v>204</v>
      </c>
      <c r="C107" s="89"/>
      <c r="D107" s="75"/>
      <c r="E107" s="90"/>
    </row>
    <row r="108" spans="1:5">
      <c r="A108" s="107" t="s">
        <v>585</v>
      </c>
      <c r="B108" s="126" t="s">
        <v>204</v>
      </c>
      <c r="C108" s="89"/>
      <c r="D108" s="75"/>
      <c r="E108" s="90"/>
    </row>
    <row r="109" spans="1:5">
      <c r="A109" s="107" t="s">
        <v>586</v>
      </c>
      <c r="B109" s="126" t="s">
        <v>204</v>
      </c>
      <c r="C109" s="89"/>
      <c r="D109" s="75"/>
      <c r="E109" s="90"/>
    </row>
    <row r="110" spans="1:5">
      <c r="A110" s="107" t="s">
        <v>587</v>
      </c>
      <c r="B110" s="126" t="s">
        <v>204</v>
      </c>
      <c r="C110" s="89"/>
      <c r="D110" s="75"/>
      <c r="E110" s="90"/>
    </row>
    <row r="111" spans="1:5">
      <c r="A111" s="78" t="s">
        <v>588</v>
      </c>
      <c r="B111" s="126" t="s">
        <v>204</v>
      </c>
      <c r="C111" s="89"/>
      <c r="D111" s="75"/>
      <c r="E111" s="90"/>
    </row>
    <row r="112" spans="1:5">
      <c r="A112" s="78" t="s">
        <v>592</v>
      </c>
      <c r="B112" s="126" t="s">
        <v>204</v>
      </c>
      <c r="C112" s="89"/>
      <c r="D112" s="75"/>
      <c r="E112" s="90"/>
    </row>
    <row r="113" spans="1:5">
      <c r="A113" s="78" t="s">
        <v>590</v>
      </c>
      <c r="B113" s="126" t="s">
        <v>204</v>
      </c>
      <c r="C113" s="89"/>
      <c r="D113" s="75"/>
      <c r="E113" s="90"/>
    </row>
    <row r="114" spans="1:5">
      <c r="A114" s="78" t="s">
        <v>591</v>
      </c>
      <c r="B114" s="126" t="s">
        <v>204</v>
      </c>
      <c r="C114" s="89"/>
      <c r="D114" s="75"/>
      <c r="E114" s="90"/>
    </row>
    <row r="115" spans="1:5">
      <c r="A115" s="79" t="s">
        <v>455</v>
      </c>
      <c r="B115" s="224" t="s">
        <v>204</v>
      </c>
      <c r="C115" s="138">
        <v>0</v>
      </c>
      <c r="D115" s="70">
        <v>0</v>
      </c>
      <c r="E115" s="139">
        <v>0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8"/>
  <sheetViews>
    <sheetView workbookViewId="0">
      <selection sqref="A1:E1"/>
    </sheetView>
  </sheetViews>
  <sheetFormatPr defaultRowHeight="15"/>
  <cols>
    <col min="1" max="1" width="82.42578125" customWidth="1"/>
    <col min="3" max="5" width="17.5703125" bestFit="1" customWidth="1"/>
  </cols>
  <sheetData>
    <row r="1" spans="1:5">
      <c r="A1" s="400" t="s">
        <v>799</v>
      </c>
      <c r="B1" s="400"/>
      <c r="C1" s="400"/>
      <c r="D1" s="400"/>
      <c r="E1" s="400"/>
    </row>
    <row r="2" spans="1:5" ht="28.5" customHeight="1">
      <c r="A2" s="396" t="s">
        <v>736</v>
      </c>
      <c r="B2" s="397"/>
      <c r="C2" s="397"/>
      <c r="D2" s="408"/>
      <c r="E2" s="408"/>
    </row>
    <row r="3" spans="1:5" ht="27" customHeight="1">
      <c r="A3" s="398" t="s">
        <v>782</v>
      </c>
      <c r="B3" s="423"/>
      <c r="C3" s="423"/>
      <c r="D3" s="408"/>
      <c r="E3" s="408"/>
    </row>
    <row r="4" spans="1:5" ht="18.75" customHeight="1">
      <c r="A4" s="46"/>
      <c r="B4" s="48"/>
      <c r="C4" s="48"/>
    </row>
    <row r="5" spans="1:5" ht="25.5">
      <c r="A5" s="101" t="s">
        <v>604</v>
      </c>
      <c r="B5" s="169" t="s">
        <v>71</v>
      </c>
      <c r="C5" s="236" t="s">
        <v>629</v>
      </c>
      <c r="D5" s="56" t="s">
        <v>650</v>
      </c>
      <c r="E5" s="237" t="s">
        <v>651</v>
      </c>
    </row>
    <row r="6" spans="1:5">
      <c r="A6" s="113" t="s">
        <v>377</v>
      </c>
      <c r="B6" s="223" t="s">
        <v>150</v>
      </c>
      <c r="C6" s="89"/>
      <c r="D6" s="75"/>
      <c r="E6" s="90"/>
    </row>
    <row r="7" spans="1:5">
      <c r="A7" s="113" t="s">
        <v>378</v>
      </c>
      <c r="B7" s="223" t="s">
        <v>150</v>
      </c>
      <c r="C7" s="89"/>
      <c r="D7" s="75"/>
      <c r="E7" s="90"/>
    </row>
    <row r="8" spans="1:5">
      <c r="A8" s="113" t="s">
        <v>379</v>
      </c>
      <c r="B8" s="223" t="s">
        <v>150</v>
      </c>
      <c r="C8" s="89"/>
      <c r="D8" s="75"/>
      <c r="E8" s="90"/>
    </row>
    <row r="9" spans="1:5">
      <c r="A9" s="113" t="s">
        <v>380</v>
      </c>
      <c r="B9" s="223" t="s">
        <v>150</v>
      </c>
      <c r="C9" s="89"/>
      <c r="D9" s="75"/>
      <c r="E9" s="90"/>
    </row>
    <row r="10" spans="1:5">
      <c r="A10" s="78" t="s">
        <v>381</v>
      </c>
      <c r="B10" s="223" t="s">
        <v>150</v>
      </c>
      <c r="C10" s="89"/>
      <c r="D10" s="75"/>
      <c r="E10" s="90"/>
    </row>
    <row r="11" spans="1:5">
      <c r="A11" s="78" t="s">
        <v>382</v>
      </c>
      <c r="B11" s="223" t="s">
        <v>150</v>
      </c>
      <c r="C11" s="89"/>
      <c r="D11" s="75"/>
      <c r="E11" s="90"/>
    </row>
    <row r="12" spans="1:5">
      <c r="A12" s="79" t="s">
        <v>639</v>
      </c>
      <c r="B12" s="240" t="s">
        <v>150</v>
      </c>
      <c r="C12" s="103"/>
      <c r="D12" s="24"/>
      <c r="E12" s="104"/>
    </row>
    <row r="13" spans="1:5">
      <c r="A13" s="113" t="s">
        <v>383</v>
      </c>
      <c r="B13" s="223" t="s">
        <v>151</v>
      </c>
      <c r="C13" s="89"/>
      <c r="D13" s="75"/>
      <c r="E13" s="90"/>
    </row>
    <row r="14" spans="1:5">
      <c r="A14" s="238" t="s">
        <v>638</v>
      </c>
      <c r="B14" s="240" t="s">
        <v>151</v>
      </c>
      <c r="C14" s="103"/>
      <c r="D14" s="24"/>
      <c r="E14" s="104"/>
    </row>
    <row r="15" spans="1:5">
      <c r="A15" s="113" t="s">
        <v>384</v>
      </c>
      <c r="B15" s="223" t="s">
        <v>152</v>
      </c>
      <c r="C15" s="89"/>
      <c r="D15" s="75"/>
      <c r="E15" s="90"/>
    </row>
    <row r="16" spans="1:5">
      <c r="A16" s="113" t="s">
        <v>385</v>
      </c>
      <c r="B16" s="223" t="s">
        <v>152</v>
      </c>
      <c r="C16" s="89"/>
      <c r="D16" s="75"/>
      <c r="E16" s="90"/>
    </row>
    <row r="17" spans="1:5">
      <c r="A17" s="78" t="s">
        <v>386</v>
      </c>
      <c r="B17" s="223" t="s">
        <v>152</v>
      </c>
      <c r="C17" s="89"/>
      <c r="D17" s="75"/>
      <c r="E17" s="90"/>
    </row>
    <row r="18" spans="1:5">
      <c r="A18" s="78" t="s">
        <v>387</v>
      </c>
      <c r="B18" s="223" t="s">
        <v>152</v>
      </c>
      <c r="C18" s="89"/>
      <c r="D18" s="75"/>
      <c r="E18" s="90"/>
    </row>
    <row r="19" spans="1:5">
      <c r="A19" s="78" t="s">
        <v>388</v>
      </c>
      <c r="B19" s="223" t="s">
        <v>152</v>
      </c>
      <c r="C19" s="89"/>
      <c r="D19" s="75"/>
      <c r="E19" s="90"/>
    </row>
    <row r="20" spans="1:5" ht="30">
      <c r="A20" s="112" t="s">
        <v>389</v>
      </c>
      <c r="B20" s="223" t="s">
        <v>152</v>
      </c>
      <c r="C20" s="89"/>
      <c r="D20" s="75"/>
      <c r="E20" s="90"/>
    </row>
    <row r="21" spans="1:5">
      <c r="A21" s="166" t="s">
        <v>637</v>
      </c>
      <c r="B21" s="240" t="s">
        <v>152</v>
      </c>
      <c r="C21" s="103"/>
      <c r="D21" s="24"/>
      <c r="E21" s="104"/>
    </row>
    <row r="22" spans="1:5">
      <c r="A22" s="113" t="s">
        <v>390</v>
      </c>
      <c r="B22" s="223" t="s">
        <v>153</v>
      </c>
      <c r="C22" s="89"/>
      <c r="D22" s="75"/>
      <c r="E22" s="90"/>
    </row>
    <row r="23" spans="1:5">
      <c r="A23" s="113" t="s">
        <v>391</v>
      </c>
      <c r="B23" s="223" t="s">
        <v>153</v>
      </c>
      <c r="C23" s="294">
        <v>70000</v>
      </c>
      <c r="D23" s="274">
        <v>70000</v>
      </c>
      <c r="E23" s="300">
        <v>0</v>
      </c>
    </row>
    <row r="24" spans="1:5">
      <c r="A24" s="166" t="s">
        <v>636</v>
      </c>
      <c r="B24" s="224" t="s">
        <v>153</v>
      </c>
      <c r="C24" s="301">
        <f>SUM(C23)</f>
        <v>70000</v>
      </c>
      <c r="D24" s="301">
        <f t="shared" ref="D24:E24" si="0">SUM(D23)</f>
        <v>70000</v>
      </c>
      <c r="E24" s="301">
        <f t="shared" si="0"/>
        <v>0</v>
      </c>
    </row>
    <row r="25" spans="1:5">
      <c r="A25" s="113" t="s">
        <v>392</v>
      </c>
      <c r="B25" s="223" t="s">
        <v>154</v>
      </c>
      <c r="C25" s="294"/>
      <c r="D25" s="274"/>
      <c r="E25" s="300"/>
    </row>
    <row r="26" spans="1:5">
      <c r="A26" s="113" t="s">
        <v>393</v>
      </c>
      <c r="B26" s="223" t="s">
        <v>154</v>
      </c>
      <c r="C26" s="294"/>
      <c r="D26" s="274"/>
      <c r="E26" s="300"/>
    </row>
    <row r="27" spans="1:5">
      <c r="A27" s="78" t="s">
        <v>394</v>
      </c>
      <c r="B27" s="223" t="s">
        <v>154</v>
      </c>
      <c r="C27" s="294"/>
      <c r="D27" s="274"/>
      <c r="E27" s="300"/>
    </row>
    <row r="28" spans="1:5">
      <c r="A28" s="78" t="s">
        <v>395</v>
      </c>
      <c r="B28" s="223" t="s">
        <v>154</v>
      </c>
      <c r="C28" s="294"/>
      <c r="D28" s="274"/>
      <c r="E28" s="300"/>
    </row>
    <row r="29" spans="1:5">
      <c r="A29" s="78" t="s">
        <v>396</v>
      </c>
      <c r="B29" s="223" t="s">
        <v>154</v>
      </c>
      <c r="C29" s="294"/>
      <c r="D29" s="274"/>
      <c r="E29" s="300"/>
    </row>
    <row r="30" spans="1:5">
      <c r="A30" s="78" t="s">
        <v>397</v>
      </c>
      <c r="B30" s="223" t="s">
        <v>154</v>
      </c>
      <c r="C30" s="294"/>
      <c r="D30" s="274"/>
      <c r="E30" s="300"/>
    </row>
    <row r="31" spans="1:5">
      <c r="A31" s="78" t="s">
        <v>398</v>
      </c>
      <c r="B31" s="223" t="s">
        <v>154</v>
      </c>
      <c r="C31" s="294"/>
      <c r="D31" s="274"/>
      <c r="E31" s="300"/>
    </row>
    <row r="32" spans="1:5">
      <c r="A32" s="78" t="s">
        <v>399</v>
      </c>
      <c r="B32" s="223" t="s">
        <v>154</v>
      </c>
      <c r="C32" s="294"/>
      <c r="D32" s="274"/>
      <c r="E32" s="300"/>
    </row>
    <row r="33" spans="1:5">
      <c r="A33" s="78" t="s">
        <v>400</v>
      </c>
      <c r="B33" s="223" t="s">
        <v>154</v>
      </c>
      <c r="C33" s="294"/>
      <c r="D33" s="274"/>
      <c r="E33" s="300"/>
    </row>
    <row r="34" spans="1:5">
      <c r="A34" s="78" t="s">
        <v>401</v>
      </c>
      <c r="B34" s="223" t="s">
        <v>154</v>
      </c>
      <c r="C34" s="294"/>
      <c r="D34" s="274"/>
      <c r="E34" s="300"/>
    </row>
    <row r="35" spans="1:5" ht="30">
      <c r="A35" s="78" t="s">
        <v>402</v>
      </c>
      <c r="B35" s="223" t="s">
        <v>154</v>
      </c>
      <c r="C35" s="294">
        <v>1580000</v>
      </c>
      <c r="D35" s="274">
        <v>1580053</v>
      </c>
      <c r="E35" s="300">
        <v>1580053</v>
      </c>
    </row>
    <row r="36" spans="1:5" ht="30">
      <c r="A36" s="78" t="s">
        <v>403</v>
      </c>
      <c r="B36" s="223" t="s">
        <v>154</v>
      </c>
      <c r="C36" s="294"/>
      <c r="D36" s="274"/>
      <c r="E36" s="300"/>
    </row>
    <row r="37" spans="1:5">
      <c r="A37" s="166" t="s">
        <v>404</v>
      </c>
      <c r="B37" s="240" t="s">
        <v>154</v>
      </c>
      <c r="C37" s="323">
        <f>C35</f>
        <v>1580000</v>
      </c>
      <c r="D37" s="278">
        <f>D35</f>
        <v>1580053</v>
      </c>
      <c r="E37" s="363">
        <f>E35</f>
        <v>1580053</v>
      </c>
    </row>
    <row r="38" spans="1:5" ht="15.75">
      <c r="A38" s="239" t="s">
        <v>405</v>
      </c>
      <c r="B38" s="241" t="s">
        <v>155</v>
      </c>
      <c r="C38" s="391">
        <f>C12+C14+C21+C24+C37</f>
        <v>1650000</v>
      </c>
      <c r="D38" s="391">
        <f t="shared" ref="D38:E38" si="1">D12+D14+D21+D24+D37</f>
        <v>1650053</v>
      </c>
      <c r="E38" s="391">
        <f t="shared" si="1"/>
        <v>1580053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67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115"/>
  <sheetViews>
    <sheetView workbookViewId="0">
      <selection activeCell="B1" sqref="B1"/>
    </sheetView>
  </sheetViews>
  <sheetFormatPr defaultRowHeight="15"/>
  <cols>
    <col min="1" max="1" width="76.5703125" customWidth="1"/>
    <col min="3" max="4" width="13.5703125" bestFit="1" customWidth="1"/>
    <col min="5" max="5" width="18" bestFit="1" customWidth="1"/>
  </cols>
  <sheetData>
    <row r="1" spans="1:5">
      <c r="B1" t="s">
        <v>800</v>
      </c>
      <c r="E1" s="245"/>
    </row>
    <row r="2" spans="1:5" ht="27" customHeight="1">
      <c r="A2" s="396" t="s">
        <v>736</v>
      </c>
      <c r="B2" s="397"/>
      <c r="C2" s="397"/>
      <c r="D2" s="408"/>
      <c r="E2" s="408"/>
    </row>
    <row r="3" spans="1:5" ht="25.5" customHeight="1">
      <c r="A3" s="398" t="s">
        <v>783</v>
      </c>
      <c r="B3" s="399"/>
      <c r="C3" s="399"/>
      <c r="D3" s="408"/>
      <c r="E3" s="408"/>
    </row>
    <row r="4" spans="1:5" ht="15.75" customHeight="1">
      <c r="A4" s="243"/>
      <c r="B4" s="242"/>
      <c r="C4" s="242"/>
    </row>
    <row r="5" spans="1:5" ht="26.25">
      <c r="A5" s="244" t="s">
        <v>604</v>
      </c>
      <c r="B5" s="169" t="s">
        <v>71</v>
      </c>
      <c r="C5" s="246" t="s">
        <v>629</v>
      </c>
      <c r="D5" s="247" t="s">
        <v>650</v>
      </c>
      <c r="E5" s="248" t="s">
        <v>651</v>
      </c>
    </row>
    <row r="6" spans="1:5">
      <c r="A6" s="78" t="s">
        <v>678</v>
      </c>
      <c r="B6" s="223" t="s">
        <v>266</v>
      </c>
      <c r="C6" s="87"/>
      <c r="D6" s="19"/>
      <c r="E6" s="74"/>
    </row>
    <row r="7" spans="1:5">
      <c r="A7" s="78" t="s">
        <v>679</v>
      </c>
      <c r="B7" s="223" t="s">
        <v>266</v>
      </c>
      <c r="C7" s="87"/>
      <c r="D7" s="19"/>
      <c r="E7" s="74"/>
    </row>
    <row r="8" spans="1:5" ht="30">
      <c r="A8" s="78" t="s">
        <v>680</v>
      </c>
      <c r="B8" s="223" t="s">
        <v>266</v>
      </c>
      <c r="C8" s="87"/>
      <c r="D8" s="19"/>
      <c r="E8" s="74"/>
    </row>
    <row r="9" spans="1:5">
      <c r="A9" s="78" t="s">
        <v>681</v>
      </c>
      <c r="B9" s="223" t="s">
        <v>266</v>
      </c>
      <c r="C9" s="87"/>
      <c r="D9" s="19"/>
      <c r="E9" s="74"/>
    </row>
    <row r="10" spans="1:5">
      <c r="A10" s="78" t="s">
        <v>682</v>
      </c>
      <c r="B10" s="223" t="s">
        <v>266</v>
      </c>
      <c r="C10" s="87"/>
      <c r="D10" s="19"/>
      <c r="E10" s="74"/>
    </row>
    <row r="11" spans="1:5">
      <c r="A11" s="78" t="s">
        <v>683</v>
      </c>
      <c r="B11" s="223" t="s">
        <v>266</v>
      </c>
      <c r="C11" s="87"/>
      <c r="D11" s="19"/>
      <c r="E11" s="74"/>
    </row>
    <row r="12" spans="1:5">
      <c r="A12" s="78" t="s">
        <v>684</v>
      </c>
      <c r="B12" s="223" t="s">
        <v>266</v>
      </c>
      <c r="C12" s="87"/>
      <c r="D12" s="19"/>
      <c r="E12" s="74"/>
    </row>
    <row r="13" spans="1:5">
      <c r="A13" s="78" t="s">
        <v>685</v>
      </c>
      <c r="B13" s="223" t="s">
        <v>266</v>
      </c>
      <c r="C13" s="87"/>
      <c r="D13" s="19"/>
      <c r="E13" s="74"/>
    </row>
    <row r="14" spans="1:5">
      <c r="A14" s="78" t="s">
        <v>686</v>
      </c>
      <c r="B14" s="223" t="s">
        <v>266</v>
      </c>
      <c r="C14" s="87"/>
      <c r="D14" s="19"/>
      <c r="E14" s="74"/>
    </row>
    <row r="15" spans="1:5">
      <c r="A15" s="78" t="s">
        <v>687</v>
      </c>
      <c r="B15" s="223" t="s">
        <v>266</v>
      </c>
      <c r="C15" s="87"/>
      <c r="D15" s="19"/>
      <c r="E15" s="74"/>
    </row>
    <row r="16" spans="1:5" ht="25.5">
      <c r="A16" s="109" t="s">
        <v>465</v>
      </c>
      <c r="B16" s="224" t="s">
        <v>266</v>
      </c>
      <c r="C16" s="87"/>
      <c r="D16" s="19"/>
      <c r="E16" s="74"/>
    </row>
    <row r="17" spans="1:5">
      <c r="A17" s="78" t="s">
        <v>678</v>
      </c>
      <c r="B17" s="223" t="s">
        <v>267</v>
      </c>
      <c r="C17" s="87"/>
      <c r="D17" s="19"/>
      <c r="E17" s="74"/>
    </row>
    <row r="18" spans="1:5">
      <c r="A18" s="78" t="s">
        <v>679</v>
      </c>
      <c r="B18" s="223" t="s">
        <v>267</v>
      </c>
      <c r="C18" s="87"/>
      <c r="D18" s="19"/>
      <c r="E18" s="74"/>
    </row>
    <row r="19" spans="1:5" ht="30">
      <c r="A19" s="78" t="s">
        <v>680</v>
      </c>
      <c r="B19" s="223" t="s">
        <v>267</v>
      </c>
      <c r="C19" s="87"/>
      <c r="D19" s="19"/>
      <c r="E19" s="74"/>
    </row>
    <row r="20" spans="1:5">
      <c r="A20" s="78" t="s">
        <v>681</v>
      </c>
      <c r="B20" s="223" t="s">
        <v>267</v>
      </c>
      <c r="C20" s="87"/>
      <c r="D20" s="19"/>
      <c r="E20" s="74"/>
    </row>
    <row r="21" spans="1:5">
      <c r="A21" s="78" t="s">
        <v>682</v>
      </c>
      <c r="B21" s="223" t="s">
        <v>267</v>
      </c>
      <c r="C21" s="87"/>
      <c r="D21" s="19"/>
      <c r="E21" s="74"/>
    </row>
    <row r="22" spans="1:5">
      <c r="A22" s="78" t="s">
        <v>683</v>
      </c>
      <c r="B22" s="223" t="s">
        <v>267</v>
      </c>
      <c r="C22" s="87"/>
      <c r="D22" s="19"/>
      <c r="E22" s="74"/>
    </row>
    <row r="23" spans="1:5">
      <c r="A23" s="78" t="s">
        <v>684</v>
      </c>
      <c r="B23" s="223" t="s">
        <v>267</v>
      </c>
      <c r="C23" s="87"/>
      <c r="D23" s="19"/>
      <c r="E23" s="74"/>
    </row>
    <row r="24" spans="1:5">
      <c r="A24" s="78" t="s">
        <v>685</v>
      </c>
      <c r="B24" s="223" t="s">
        <v>267</v>
      </c>
      <c r="C24" s="87"/>
      <c r="D24" s="19"/>
      <c r="E24" s="74"/>
    </row>
    <row r="25" spans="1:5">
      <c r="A25" s="78" t="s">
        <v>686</v>
      </c>
      <c r="B25" s="223" t="s">
        <v>267</v>
      </c>
      <c r="C25" s="87"/>
      <c r="D25" s="19"/>
      <c r="E25" s="74"/>
    </row>
    <row r="26" spans="1:5">
      <c r="A26" s="78" t="s">
        <v>687</v>
      </c>
      <c r="B26" s="223" t="s">
        <v>267</v>
      </c>
      <c r="C26" s="87"/>
      <c r="D26" s="19"/>
      <c r="E26" s="74"/>
    </row>
    <row r="27" spans="1:5" ht="25.5">
      <c r="A27" s="109" t="s">
        <v>688</v>
      </c>
      <c r="B27" s="224" t="s">
        <v>267</v>
      </c>
      <c r="C27" s="87"/>
      <c r="D27" s="19"/>
      <c r="E27" s="74"/>
    </row>
    <row r="28" spans="1:5">
      <c r="A28" s="78" t="s">
        <v>678</v>
      </c>
      <c r="B28" s="223" t="s">
        <v>268</v>
      </c>
      <c r="C28" s="298"/>
      <c r="D28" s="274"/>
      <c r="E28" s="300"/>
    </row>
    <row r="29" spans="1:5">
      <c r="A29" s="78" t="s">
        <v>679</v>
      </c>
      <c r="B29" s="223" t="s">
        <v>268</v>
      </c>
      <c r="C29" s="298">
        <v>0</v>
      </c>
      <c r="D29" s="274">
        <v>0</v>
      </c>
      <c r="E29" s="300">
        <v>0</v>
      </c>
    </row>
    <row r="30" spans="1:5" ht="30">
      <c r="A30" s="78" t="s">
        <v>680</v>
      </c>
      <c r="B30" s="223" t="s">
        <v>268</v>
      </c>
      <c r="C30" s="298"/>
      <c r="D30" s="274"/>
      <c r="E30" s="300">
        <v>14680919</v>
      </c>
    </row>
    <row r="31" spans="1:5">
      <c r="A31" s="78" t="s">
        <v>681</v>
      </c>
      <c r="B31" s="223" t="s">
        <v>268</v>
      </c>
      <c r="C31" s="298"/>
      <c r="D31" s="274"/>
      <c r="E31" s="300"/>
    </row>
    <row r="32" spans="1:5">
      <c r="A32" s="78" t="s">
        <v>682</v>
      </c>
      <c r="B32" s="223" t="s">
        <v>268</v>
      </c>
      <c r="C32" s="298"/>
      <c r="D32" s="274"/>
      <c r="E32" s="300"/>
    </row>
    <row r="33" spans="1:5">
      <c r="A33" s="78" t="s">
        <v>683</v>
      </c>
      <c r="B33" s="223" t="s">
        <v>268</v>
      </c>
      <c r="C33" s="298">
        <v>0</v>
      </c>
      <c r="D33" s="274"/>
      <c r="E33" s="300">
        <v>930628</v>
      </c>
    </row>
    <row r="34" spans="1:5">
      <c r="A34" s="78" t="s">
        <v>684</v>
      </c>
      <c r="B34" s="223" t="s">
        <v>268</v>
      </c>
      <c r="C34" s="298">
        <v>81530</v>
      </c>
      <c r="D34" s="274">
        <v>81530</v>
      </c>
      <c r="E34" s="300">
        <v>243926</v>
      </c>
    </row>
    <row r="35" spans="1:5">
      <c r="A35" s="78" t="s">
        <v>685</v>
      </c>
      <c r="B35" s="223" t="s">
        <v>268</v>
      </c>
      <c r="C35" s="298"/>
      <c r="D35" s="274"/>
      <c r="E35" s="300">
        <v>214375</v>
      </c>
    </row>
    <row r="36" spans="1:5">
      <c r="A36" s="78" t="s">
        <v>686</v>
      </c>
      <c r="B36" s="223" t="s">
        <v>268</v>
      </c>
      <c r="C36" s="298"/>
      <c r="D36" s="274"/>
      <c r="E36" s="300"/>
    </row>
    <row r="37" spans="1:5">
      <c r="A37" s="78" t="s">
        <v>687</v>
      </c>
      <c r="B37" s="223" t="s">
        <v>268</v>
      </c>
      <c r="C37" s="298"/>
      <c r="D37" s="274"/>
      <c r="E37" s="300"/>
    </row>
    <row r="38" spans="1:5">
      <c r="A38" s="109" t="s">
        <v>689</v>
      </c>
      <c r="B38" s="224" t="s">
        <v>268</v>
      </c>
      <c r="C38" s="392">
        <f>SUM(C28:C37)</f>
        <v>81530</v>
      </c>
      <c r="D38" s="392">
        <f t="shared" ref="D38:E38" si="0">SUM(D28:D37)</f>
        <v>81530</v>
      </c>
      <c r="E38" s="392">
        <f t="shared" si="0"/>
        <v>16069848</v>
      </c>
    </row>
    <row r="39" spans="1:5">
      <c r="A39" s="78" t="s">
        <v>678</v>
      </c>
      <c r="B39" s="223" t="s">
        <v>274</v>
      </c>
      <c r="C39" s="298"/>
      <c r="D39" s="296"/>
      <c r="E39" s="299"/>
    </row>
    <row r="40" spans="1:5">
      <c r="A40" s="78" t="s">
        <v>679</v>
      </c>
      <c r="B40" s="223" t="s">
        <v>274</v>
      </c>
      <c r="C40" s="298"/>
      <c r="D40" s="296"/>
      <c r="E40" s="299"/>
    </row>
    <row r="41" spans="1:5" ht="30">
      <c r="A41" s="78" t="s">
        <v>680</v>
      </c>
      <c r="B41" s="223" t="s">
        <v>274</v>
      </c>
      <c r="C41" s="298"/>
      <c r="D41" s="296"/>
      <c r="E41" s="299"/>
    </row>
    <row r="42" spans="1:5">
      <c r="A42" s="78" t="s">
        <v>681</v>
      </c>
      <c r="B42" s="223" t="s">
        <v>274</v>
      </c>
      <c r="C42" s="298"/>
      <c r="D42" s="296"/>
      <c r="E42" s="299"/>
    </row>
    <row r="43" spans="1:5">
      <c r="A43" s="78" t="s">
        <v>682</v>
      </c>
      <c r="B43" s="223" t="s">
        <v>274</v>
      </c>
      <c r="C43" s="298"/>
      <c r="D43" s="296"/>
      <c r="E43" s="299"/>
    </row>
    <row r="44" spans="1:5">
      <c r="A44" s="78" t="s">
        <v>683</v>
      </c>
      <c r="B44" s="223" t="s">
        <v>274</v>
      </c>
      <c r="C44" s="298"/>
      <c r="D44" s="296"/>
      <c r="E44" s="299"/>
    </row>
    <row r="45" spans="1:5">
      <c r="A45" s="78" t="s">
        <v>684</v>
      </c>
      <c r="B45" s="223" t="s">
        <v>274</v>
      </c>
      <c r="C45" s="298"/>
      <c r="D45" s="296"/>
      <c r="E45" s="299"/>
    </row>
    <row r="46" spans="1:5">
      <c r="A46" s="78" t="s">
        <v>685</v>
      </c>
      <c r="B46" s="223" t="s">
        <v>274</v>
      </c>
      <c r="C46" s="298"/>
      <c r="D46" s="296"/>
      <c r="E46" s="299"/>
    </row>
    <row r="47" spans="1:5">
      <c r="A47" s="78" t="s">
        <v>686</v>
      </c>
      <c r="B47" s="223" t="s">
        <v>274</v>
      </c>
      <c r="C47" s="298"/>
      <c r="D47" s="296"/>
      <c r="E47" s="299"/>
    </row>
    <row r="48" spans="1:5">
      <c r="A48" s="78" t="s">
        <v>687</v>
      </c>
      <c r="B48" s="223" t="s">
        <v>274</v>
      </c>
      <c r="C48" s="298"/>
      <c r="D48" s="296"/>
      <c r="E48" s="299"/>
    </row>
    <row r="49" spans="1:5" ht="25.5">
      <c r="A49" s="109" t="s">
        <v>690</v>
      </c>
      <c r="B49" s="224" t="s">
        <v>274</v>
      </c>
      <c r="C49" s="298"/>
      <c r="D49" s="296"/>
      <c r="E49" s="299"/>
    </row>
    <row r="50" spans="1:5">
      <c r="A50" s="78" t="s">
        <v>691</v>
      </c>
      <c r="B50" s="223" t="s">
        <v>275</v>
      </c>
      <c r="C50" s="298"/>
      <c r="D50" s="296"/>
      <c r="E50" s="299"/>
    </row>
    <row r="51" spans="1:5">
      <c r="A51" s="78" t="s">
        <v>679</v>
      </c>
      <c r="B51" s="223" t="s">
        <v>275</v>
      </c>
      <c r="C51" s="298"/>
      <c r="D51" s="296"/>
      <c r="E51" s="299"/>
    </row>
    <row r="52" spans="1:5" ht="30">
      <c r="A52" s="78" t="s">
        <v>680</v>
      </c>
      <c r="B52" s="223" t="s">
        <v>275</v>
      </c>
      <c r="C52" s="298"/>
      <c r="D52" s="296"/>
      <c r="E52" s="299"/>
    </row>
    <row r="53" spans="1:5">
      <c r="A53" s="78" t="s">
        <v>681</v>
      </c>
      <c r="B53" s="223" t="s">
        <v>275</v>
      </c>
      <c r="C53" s="298"/>
      <c r="D53" s="296"/>
      <c r="E53" s="299"/>
    </row>
    <row r="54" spans="1:5">
      <c r="A54" s="78" t="s">
        <v>682</v>
      </c>
      <c r="B54" s="223" t="s">
        <v>275</v>
      </c>
      <c r="C54" s="298"/>
      <c r="D54" s="296"/>
      <c r="E54" s="299"/>
    </row>
    <row r="55" spans="1:5">
      <c r="A55" s="78" t="s">
        <v>683</v>
      </c>
      <c r="B55" s="223" t="s">
        <v>275</v>
      </c>
      <c r="C55" s="298"/>
      <c r="D55" s="296"/>
      <c r="E55" s="299"/>
    </row>
    <row r="56" spans="1:5">
      <c r="A56" s="78" t="s">
        <v>684</v>
      </c>
      <c r="B56" s="223" t="s">
        <v>275</v>
      </c>
      <c r="C56" s="298"/>
      <c r="D56" s="296"/>
      <c r="E56" s="299"/>
    </row>
    <row r="57" spans="1:5">
      <c r="A57" s="78" t="s">
        <v>685</v>
      </c>
      <c r="B57" s="223" t="s">
        <v>275</v>
      </c>
      <c r="C57" s="298"/>
      <c r="D57" s="296"/>
      <c r="E57" s="299"/>
    </row>
    <row r="58" spans="1:5">
      <c r="A58" s="78" t="s">
        <v>686</v>
      </c>
      <c r="B58" s="223" t="s">
        <v>275</v>
      </c>
      <c r="C58" s="298"/>
      <c r="D58" s="296"/>
      <c r="E58" s="299"/>
    </row>
    <row r="59" spans="1:5">
      <c r="A59" s="78" t="s">
        <v>687</v>
      </c>
      <c r="B59" s="223" t="s">
        <v>275</v>
      </c>
      <c r="C59" s="298"/>
      <c r="D59" s="296"/>
      <c r="E59" s="299"/>
    </row>
    <row r="60" spans="1:5" ht="25.5">
      <c r="A60" s="109" t="s">
        <v>692</v>
      </c>
      <c r="B60" s="224" t="s">
        <v>275</v>
      </c>
      <c r="C60" s="298"/>
      <c r="D60" s="296"/>
      <c r="E60" s="299"/>
    </row>
    <row r="61" spans="1:5">
      <c r="A61" s="78" t="s">
        <v>678</v>
      </c>
      <c r="B61" s="223" t="s">
        <v>276</v>
      </c>
      <c r="C61" s="298">
        <v>28153988</v>
      </c>
      <c r="D61" s="296">
        <v>13494810</v>
      </c>
      <c r="E61" s="299"/>
    </row>
    <row r="62" spans="1:5">
      <c r="A62" s="78" t="s">
        <v>679</v>
      </c>
      <c r="B62" s="223" t="s">
        <v>276</v>
      </c>
      <c r="C62" s="298"/>
      <c r="D62" s="296"/>
      <c r="E62" s="299"/>
    </row>
    <row r="63" spans="1:5" ht="30">
      <c r="A63" s="78" t="s">
        <v>680</v>
      </c>
      <c r="B63" s="223" t="s">
        <v>276</v>
      </c>
      <c r="C63" s="298"/>
      <c r="D63" s="296"/>
      <c r="E63" s="299"/>
    </row>
    <row r="64" spans="1:5">
      <c r="A64" s="78" t="s">
        <v>681</v>
      </c>
      <c r="B64" s="223" t="s">
        <v>276</v>
      </c>
      <c r="C64" s="298"/>
      <c r="D64" s="296"/>
      <c r="E64" s="299"/>
    </row>
    <row r="65" spans="1:5">
      <c r="A65" s="78" t="s">
        <v>682</v>
      </c>
      <c r="B65" s="223" t="s">
        <v>276</v>
      </c>
      <c r="C65" s="298"/>
      <c r="D65" s="296"/>
      <c r="E65" s="299"/>
    </row>
    <row r="66" spans="1:5">
      <c r="A66" s="78" t="s">
        <v>683</v>
      </c>
      <c r="B66" s="223" t="s">
        <v>276</v>
      </c>
      <c r="C66" s="298"/>
      <c r="D66" s="274"/>
      <c r="E66" s="300"/>
    </row>
    <row r="67" spans="1:5">
      <c r="A67" s="78" t="s">
        <v>684</v>
      </c>
      <c r="B67" s="223" t="s">
        <v>276</v>
      </c>
      <c r="C67" s="298"/>
      <c r="D67" s="274"/>
      <c r="E67" s="300"/>
    </row>
    <row r="68" spans="1:5">
      <c r="A68" s="78" t="s">
        <v>685</v>
      </c>
      <c r="B68" s="223" t="s">
        <v>276</v>
      </c>
      <c r="C68" s="298"/>
      <c r="D68" s="274"/>
      <c r="E68" s="300"/>
    </row>
    <row r="69" spans="1:5">
      <c r="A69" s="78" t="s">
        <v>686</v>
      </c>
      <c r="B69" s="223" t="s">
        <v>276</v>
      </c>
      <c r="C69" s="298"/>
      <c r="D69" s="274"/>
      <c r="E69" s="300"/>
    </row>
    <row r="70" spans="1:5">
      <c r="A70" s="78" t="s">
        <v>687</v>
      </c>
      <c r="B70" s="223" t="s">
        <v>276</v>
      </c>
      <c r="C70" s="298"/>
      <c r="D70" s="274"/>
      <c r="E70" s="300"/>
    </row>
    <row r="71" spans="1:5">
      <c r="A71" s="109" t="s">
        <v>470</v>
      </c>
      <c r="B71" s="224" t="s">
        <v>276</v>
      </c>
      <c r="C71" s="298"/>
      <c r="D71" s="275"/>
      <c r="E71" s="302"/>
    </row>
    <row r="72" spans="1:5">
      <c r="A72" s="78" t="s">
        <v>693</v>
      </c>
      <c r="B72" s="126" t="s">
        <v>709</v>
      </c>
      <c r="C72" s="298"/>
      <c r="D72" s="296"/>
      <c r="E72" s="299"/>
    </row>
    <row r="73" spans="1:5">
      <c r="A73" s="78" t="s">
        <v>694</v>
      </c>
      <c r="B73" s="126" t="s">
        <v>709</v>
      </c>
      <c r="C73" s="298"/>
      <c r="D73" s="296"/>
      <c r="E73" s="299"/>
    </row>
    <row r="74" spans="1:5">
      <c r="A74" s="78" t="s">
        <v>695</v>
      </c>
      <c r="B74" s="126" t="s">
        <v>709</v>
      </c>
      <c r="C74" s="298">
        <v>0</v>
      </c>
      <c r="D74" s="296">
        <v>27918</v>
      </c>
      <c r="E74" s="299">
        <v>27918</v>
      </c>
    </row>
    <row r="75" spans="1:5">
      <c r="A75" s="107" t="s">
        <v>696</v>
      </c>
      <c r="B75" s="126" t="s">
        <v>709</v>
      </c>
      <c r="C75" s="298"/>
      <c r="D75" s="296"/>
      <c r="E75" s="299"/>
    </row>
    <row r="76" spans="1:5">
      <c r="A76" s="107" t="s">
        <v>697</v>
      </c>
      <c r="B76" s="126" t="s">
        <v>709</v>
      </c>
      <c r="C76" s="298"/>
      <c r="D76" s="296"/>
      <c r="E76" s="299"/>
    </row>
    <row r="77" spans="1:5">
      <c r="A77" s="107" t="s">
        <v>698</v>
      </c>
      <c r="B77" s="126" t="s">
        <v>709</v>
      </c>
      <c r="C77" s="298"/>
      <c r="D77" s="296"/>
      <c r="E77" s="299"/>
    </row>
    <row r="78" spans="1:5">
      <c r="A78" s="78" t="s">
        <v>699</v>
      </c>
      <c r="B78" s="126" t="s">
        <v>709</v>
      </c>
      <c r="C78" s="298"/>
      <c r="D78" s="296"/>
      <c r="E78" s="299"/>
    </row>
    <row r="79" spans="1:5">
      <c r="A79" s="78" t="s">
        <v>700</v>
      </c>
      <c r="B79" s="126" t="s">
        <v>709</v>
      </c>
      <c r="C79" s="298"/>
      <c r="D79" s="296"/>
      <c r="E79" s="299"/>
    </row>
    <row r="80" spans="1:5">
      <c r="A80" s="78" t="s">
        <v>701</v>
      </c>
      <c r="B80" s="126" t="s">
        <v>709</v>
      </c>
      <c r="C80" s="298"/>
      <c r="D80" s="296"/>
      <c r="E80" s="299"/>
    </row>
    <row r="81" spans="1:5">
      <c r="A81" s="78" t="s">
        <v>702</v>
      </c>
      <c r="B81" s="126" t="s">
        <v>709</v>
      </c>
      <c r="C81" s="298"/>
      <c r="D81" s="296"/>
      <c r="E81" s="299"/>
    </row>
    <row r="82" spans="1:5" ht="25.5">
      <c r="A82" s="109" t="s">
        <v>703</v>
      </c>
      <c r="B82" s="127" t="s">
        <v>709</v>
      </c>
      <c r="C82" s="393">
        <f>SUM(C72:C81)</f>
        <v>0</v>
      </c>
      <c r="D82" s="393">
        <f t="shared" ref="D82:E82" si="1">SUM(D72:D81)</f>
        <v>27918</v>
      </c>
      <c r="E82" s="393">
        <f t="shared" si="1"/>
        <v>27918</v>
      </c>
    </row>
    <row r="83" spans="1:5">
      <c r="A83" s="78" t="s">
        <v>693</v>
      </c>
      <c r="B83" s="126" t="s">
        <v>710</v>
      </c>
      <c r="C83" s="298"/>
      <c r="D83" s="296"/>
      <c r="E83" s="299"/>
    </row>
    <row r="84" spans="1:5">
      <c r="A84" s="78" t="s">
        <v>694</v>
      </c>
      <c r="B84" s="126" t="s">
        <v>710</v>
      </c>
      <c r="C84" s="298"/>
      <c r="D84" s="296"/>
      <c r="E84" s="299"/>
    </row>
    <row r="85" spans="1:5">
      <c r="A85" s="78" t="s">
        <v>695</v>
      </c>
      <c r="B85" s="126" t="s">
        <v>710</v>
      </c>
      <c r="C85" s="298"/>
      <c r="D85" s="296"/>
      <c r="E85" s="299">
        <v>0</v>
      </c>
    </row>
    <row r="86" spans="1:5">
      <c r="A86" s="107" t="s">
        <v>696</v>
      </c>
      <c r="B86" s="126" t="s">
        <v>710</v>
      </c>
      <c r="C86" s="298"/>
      <c r="D86" s="296"/>
      <c r="E86" s="299"/>
    </row>
    <row r="87" spans="1:5">
      <c r="A87" s="107" t="s">
        <v>697</v>
      </c>
      <c r="B87" s="126" t="s">
        <v>710</v>
      </c>
      <c r="C87" s="298"/>
      <c r="D87" s="296"/>
      <c r="E87" s="299"/>
    </row>
    <row r="88" spans="1:5">
      <c r="A88" s="107" t="s">
        <v>698</v>
      </c>
      <c r="B88" s="126" t="s">
        <v>710</v>
      </c>
      <c r="C88" s="298"/>
      <c r="D88" s="296"/>
      <c r="E88" s="299"/>
    </row>
    <row r="89" spans="1:5">
      <c r="A89" s="78" t="s">
        <v>699</v>
      </c>
      <c r="B89" s="126" t="s">
        <v>710</v>
      </c>
      <c r="C89" s="298">
        <v>531708</v>
      </c>
      <c r="D89" s="296">
        <v>531708</v>
      </c>
      <c r="E89" s="299">
        <v>0</v>
      </c>
    </row>
    <row r="90" spans="1:5">
      <c r="A90" s="78" t="s">
        <v>704</v>
      </c>
      <c r="B90" s="126" t="s">
        <v>710</v>
      </c>
      <c r="C90" s="298"/>
      <c r="D90" s="296"/>
      <c r="E90" s="299"/>
    </row>
    <row r="91" spans="1:5">
      <c r="A91" s="78" t="s">
        <v>701</v>
      </c>
      <c r="B91" s="126" t="s">
        <v>710</v>
      </c>
      <c r="C91" s="298"/>
      <c r="D91" s="296"/>
      <c r="E91" s="299"/>
    </row>
    <row r="92" spans="1:5">
      <c r="A92" s="78" t="s">
        <v>702</v>
      </c>
      <c r="B92" s="126" t="s">
        <v>710</v>
      </c>
      <c r="C92" s="298"/>
      <c r="D92" s="296"/>
      <c r="E92" s="299"/>
    </row>
    <row r="93" spans="1:5">
      <c r="A93" s="79" t="s">
        <v>705</v>
      </c>
      <c r="B93" s="127" t="s">
        <v>710</v>
      </c>
      <c r="C93" s="298">
        <f>SUM(C83:C92)</f>
        <v>531708</v>
      </c>
      <c r="D93" s="298">
        <f t="shared" ref="D93:E93" si="2">SUM(D83:D92)</f>
        <v>531708</v>
      </c>
      <c r="E93" s="298">
        <f t="shared" si="2"/>
        <v>0</v>
      </c>
    </row>
    <row r="94" spans="1:5">
      <c r="A94" s="78" t="s">
        <v>693</v>
      </c>
      <c r="B94" s="126" t="s">
        <v>737</v>
      </c>
      <c r="C94" s="298"/>
      <c r="D94" s="296"/>
      <c r="E94" s="299"/>
    </row>
    <row r="95" spans="1:5">
      <c r="A95" s="78" t="s">
        <v>694</v>
      </c>
      <c r="B95" s="126" t="s">
        <v>737</v>
      </c>
      <c r="C95" s="298"/>
      <c r="D95" s="296"/>
      <c r="E95" s="299"/>
    </row>
    <row r="96" spans="1:5">
      <c r="A96" s="78" t="s">
        <v>695</v>
      </c>
      <c r="B96" s="126" t="s">
        <v>737</v>
      </c>
      <c r="C96" s="298"/>
      <c r="D96" s="296"/>
      <c r="E96" s="299">
        <v>416680</v>
      </c>
    </row>
    <row r="97" spans="1:5">
      <c r="A97" s="107" t="s">
        <v>696</v>
      </c>
      <c r="B97" s="126" t="s">
        <v>737</v>
      </c>
      <c r="C97" s="298"/>
      <c r="D97" s="296"/>
      <c r="E97" s="299"/>
    </row>
    <row r="98" spans="1:5">
      <c r="A98" s="107" t="s">
        <v>697</v>
      </c>
      <c r="B98" s="126" t="s">
        <v>737</v>
      </c>
      <c r="C98" s="298"/>
      <c r="D98" s="296"/>
      <c r="E98" s="299"/>
    </row>
    <row r="99" spans="1:5">
      <c r="A99" s="107" t="s">
        <v>698</v>
      </c>
      <c r="B99" s="126" t="s">
        <v>737</v>
      </c>
      <c r="C99" s="298"/>
      <c r="D99" s="296"/>
      <c r="E99" s="299"/>
    </row>
    <row r="100" spans="1:5">
      <c r="A100" s="78" t="s">
        <v>699</v>
      </c>
      <c r="B100" s="126" t="s">
        <v>737</v>
      </c>
      <c r="C100" s="298"/>
      <c r="D100" s="296"/>
      <c r="E100" s="299"/>
    </row>
    <row r="101" spans="1:5">
      <c r="A101" s="78" t="s">
        <v>700</v>
      </c>
      <c r="B101" s="126" t="s">
        <v>737</v>
      </c>
      <c r="C101" s="298"/>
      <c r="D101" s="296"/>
      <c r="E101" s="299"/>
    </row>
    <row r="102" spans="1:5">
      <c r="A102" s="78" t="s">
        <v>701</v>
      </c>
      <c r="B102" s="126" t="s">
        <v>737</v>
      </c>
      <c r="C102" s="298"/>
      <c r="D102" s="296"/>
      <c r="E102" s="299"/>
    </row>
    <row r="103" spans="1:5">
      <c r="A103" s="78" t="s">
        <v>702</v>
      </c>
      <c r="B103" s="126" t="s">
        <v>737</v>
      </c>
      <c r="C103" s="298"/>
      <c r="D103" s="296"/>
      <c r="E103" s="299"/>
    </row>
    <row r="104" spans="1:5" ht="25.5">
      <c r="A104" s="109" t="s">
        <v>706</v>
      </c>
      <c r="B104" s="224" t="s">
        <v>737</v>
      </c>
      <c r="C104" s="298"/>
      <c r="D104" s="296"/>
      <c r="E104" s="394">
        <f>SUM(E94:E103)</f>
        <v>416680</v>
      </c>
    </row>
    <row r="105" spans="1:5">
      <c r="A105" s="78" t="s">
        <v>693</v>
      </c>
      <c r="B105" s="126" t="s">
        <v>329</v>
      </c>
      <c r="C105" s="298"/>
      <c r="D105" s="296"/>
      <c r="E105" s="299"/>
    </row>
    <row r="106" spans="1:5">
      <c r="A106" s="78" t="s">
        <v>694</v>
      </c>
      <c r="B106" s="126" t="s">
        <v>329</v>
      </c>
      <c r="C106" s="298"/>
      <c r="D106" s="296"/>
      <c r="E106" s="299"/>
    </row>
    <row r="107" spans="1:5">
      <c r="A107" s="78" t="s">
        <v>695</v>
      </c>
      <c r="B107" s="126" t="s">
        <v>329</v>
      </c>
      <c r="C107" s="298"/>
      <c r="D107" s="296"/>
      <c r="E107" s="299"/>
    </row>
    <row r="108" spans="1:5">
      <c r="A108" s="107" t="s">
        <v>696</v>
      </c>
      <c r="B108" s="126" t="s">
        <v>329</v>
      </c>
      <c r="C108" s="298"/>
      <c r="D108" s="296"/>
      <c r="E108" s="299"/>
    </row>
    <row r="109" spans="1:5">
      <c r="A109" s="107" t="s">
        <v>697</v>
      </c>
      <c r="B109" s="126" t="s">
        <v>329</v>
      </c>
      <c r="C109" s="298"/>
      <c r="D109" s="296"/>
      <c r="E109" s="299"/>
    </row>
    <row r="110" spans="1:5">
      <c r="A110" s="107" t="s">
        <v>698</v>
      </c>
      <c r="B110" s="126" t="s">
        <v>329</v>
      </c>
      <c r="C110" s="298"/>
      <c r="D110" s="296"/>
      <c r="E110" s="299"/>
    </row>
    <row r="111" spans="1:5">
      <c r="A111" s="78" t="s">
        <v>699</v>
      </c>
      <c r="B111" s="126" t="s">
        <v>329</v>
      </c>
      <c r="C111" s="298"/>
      <c r="D111" s="296"/>
      <c r="E111" s="299"/>
    </row>
    <row r="112" spans="1:5">
      <c r="A112" s="78" t="s">
        <v>704</v>
      </c>
      <c r="B112" s="126" t="s">
        <v>329</v>
      </c>
      <c r="C112" s="298"/>
      <c r="D112" s="296"/>
      <c r="E112" s="299"/>
    </row>
    <row r="113" spans="1:5">
      <c r="A113" s="78" t="s">
        <v>701</v>
      </c>
      <c r="B113" s="126" t="s">
        <v>329</v>
      </c>
      <c r="C113" s="298"/>
      <c r="D113" s="296"/>
      <c r="E113" s="299"/>
    </row>
    <row r="114" spans="1:5">
      <c r="A114" s="78" t="s">
        <v>702</v>
      </c>
      <c r="B114" s="126" t="s">
        <v>329</v>
      </c>
      <c r="C114" s="298"/>
      <c r="D114" s="296"/>
      <c r="E114" s="299"/>
    </row>
    <row r="115" spans="1:5">
      <c r="A115" s="79" t="s">
        <v>707</v>
      </c>
      <c r="B115" s="224" t="s">
        <v>329</v>
      </c>
      <c r="C115" s="298"/>
      <c r="D115" s="296"/>
      <c r="E115" s="299"/>
    </row>
  </sheetData>
  <mergeCells count="2">
    <mergeCell ref="A2:E2"/>
    <mergeCell ref="A3:E3"/>
  </mergeCells>
  <pageMargins left="0.70866141732283472" right="0.70866141732283472" top="0.74803149606299213" bottom="0.74803149606299213" header="0.31496062992125984" footer="0.31496062992125984"/>
  <pageSetup paperSize="9" scale="3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E34"/>
  <sheetViews>
    <sheetView workbookViewId="0">
      <selection sqref="A1:E1"/>
    </sheetView>
  </sheetViews>
  <sheetFormatPr defaultRowHeight="15"/>
  <cols>
    <col min="1" max="1" width="65" customWidth="1"/>
    <col min="3" max="5" width="17.5703125" bestFit="1" customWidth="1"/>
  </cols>
  <sheetData>
    <row r="1" spans="1:5">
      <c r="A1" s="400" t="s">
        <v>801</v>
      </c>
      <c r="B1" s="400"/>
      <c r="C1" s="400"/>
      <c r="D1" s="400"/>
      <c r="E1" s="400"/>
    </row>
    <row r="2" spans="1:5" ht="24" customHeight="1">
      <c r="A2" s="396" t="s">
        <v>736</v>
      </c>
      <c r="B2" s="397"/>
      <c r="C2" s="397"/>
      <c r="D2" s="408"/>
      <c r="E2" s="408"/>
    </row>
    <row r="3" spans="1:5" ht="26.25" customHeight="1">
      <c r="A3" s="398" t="s">
        <v>784</v>
      </c>
      <c r="B3" s="399"/>
      <c r="C3" s="399"/>
      <c r="D3" s="408"/>
      <c r="E3" s="408"/>
    </row>
    <row r="5" spans="1:5" ht="25.5">
      <c r="A5" s="101" t="s">
        <v>604</v>
      </c>
      <c r="B5" s="169" t="s">
        <v>71</v>
      </c>
      <c r="C5" s="236" t="s">
        <v>629</v>
      </c>
      <c r="D5" s="56" t="s">
        <v>650</v>
      </c>
      <c r="E5" s="237" t="s">
        <v>651</v>
      </c>
    </row>
    <row r="6" spans="1:5">
      <c r="A6" s="107" t="s">
        <v>520</v>
      </c>
      <c r="B6" s="126" t="s">
        <v>283</v>
      </c>
      <c r="C6" s="294"/>
      <c r="D6" s="274"/>
      <c r="E6" s="300"/>
    </row>
    <row r="7" spans="1:5">
      <c r="A7" s="107" t="s">
        <v>521</v>
      </c>
      <c r="B7" s="126" t="s">
        <v>283</v>
      </c>
      <c r="C7" s="294"/>
      <c r="D7" s="274"/>
      <c r="E7" s="300"/>
    </row>
    <row r="8" spans="1:5">
      <c r="A8" s="107" t="s">
        <v>522</v>
      </c>
      <c r="B8" s="126" t="s">
        <v>283</v>
      </c>
      <c r="C8" s="294">
        <v>240000</v>
      </c>
      <c r="D8" s="274">
        <v>240000</v>
      </c>
      <c r="E8" s="300">
        <v>273889</v>
      </c>
    </row>
    <row r="9" spans="1:5">
      <c r="A9" s="107" t="s">
        <v>523</v>
      </c>
      <c r="B9" s="126" t="s">
        <v>283</v>
      </c>
      <c r="C9" s="294"/>
      <c r="D9" s="274"/>
      <c r="E9" s="300"/>
    </row>
    <row r="10" spans="1:5">
      <c r="A10" s="109" t="s">
        <v>475</v>
      </c>
      <c r="B10" s="224" t="s">
        <v>283</v>
      </c>
      <c r="C10" s="323">
        <f>SUM(C6:C9)</f>
        <v>240000</v>
      </c>
      <c r="D10" s="278">
        <f>D8</f>
        <v>240000</v>
      </c>
      <c r="E10" s="363">
        <f>E8</f>
        <v>273889</v>
      </c>
    </row>
    <row r="11" spans="1:5">
      <c r="A11" s="107" t="s">
        <v>476</v>
      </c>
      <c r="B11" s="223" t="s">
        <v>284</v>
      </c>
      <c r="C11" s="323">
        <f>SUM(C12:C13)</f>
        <v>4650000</v>
      </c>
      <c r="D11" s="323">
        <f t="shared" ref="D11:E11" si="0">SUM(D12:D13)</f>
        <v>4650000</v>
      </c>
      <c r="E11" s="323">
        <f t="shared" si="0"/>
        <v>3264911</v>
      </c>
    </row>
    <row r="12" spans="1:5" ht="27">
      <c r="A12" s="172" t="s">
        <v>285</v>
      </c>
      <c r="B12" s="176" t="s">
        <v>284</v>
      </c>
      <c r="C12" s="294">
        <v>4650000</v>
      </c>
      <c r="D12" s="274">
        <v>4650000</v>
      </c>
      <c r="E12" s="300">
        <v>3264911</v>
      </c>
    </row>
    <row r="13" spans="1:5" ht="27">
      <c r="A13" s="172" t="s">
        <v>286</v>
      </c>
      <c r="B13" s="176" t="s">
        <v>284</v>
      </c>
      <c r="C13" s="294"/>
      <c r="D13" s="274"/>
      <c r="E13" s="300"/>
    </row>
    <row r="14" spans="1:5">
      <c r="A14" s="107" t="s">
        <v>478</v>
      </c>
      <c r="B14" s="223" t="s">
        <v>290</v>
      </c>
      <c r="C14" s="301">
        <f>SUM(C15:C18)</f>
        <v>500000</v>
      </c>
      <c r="D14" s="301">
        <f t="shared" ref="D14:E14" si="1">SUM(D15:D18)</f>
        <v>500000</v>
      </c>
      <c r="E14" s="301">
        <f t="shared" si="1"/>
        <v>516329</v>
      </c>
    </row>
    <row r="15" spans="1:5" ht="27">
      <c r="A15" s="172" t="s">
        <v>291</v>
      </c>
      <c r="B15" s="176" t="s">
        <v>290</v>
      </c>
      <c r="C15" s="294"/>
      <c r="D15" s="274"/>
      <c r="E15" s="300"/>
    </row>
    <row r="16" spans="1:5" ht="27">
      <c r="A16" s="172" t="s">
        <v>292</v>
      </c>
      <c r="B16" s="176" t="s">
        <v>290</v>
      </c>
      <c r="C16" s="294">
        <v>500000</v>
      </c>
      <c r="D16" s="274">
        <v>500000</v>
      </c>
      <c r="E16" s="300">
        <v>516329</v>
      </c>
    </row>
    <row r="17" spans="1:5">
      <c r="A17" s="172" t="s">
        <v>293</v>
      </c>
      <c r="B17" s="176" t="s">
        <v>290</v>
      </c>
      <c r="C17" s="294"/>
      <c r="D17" s="274"/>
      <c r="E17" s="300"/>
    </row>
    <row r="18" spans="1:5">
      <c r="A18" s="172" t="s">
        <v>294</v>
      </c>
      <c r="B18" s="176" t="s">
        <v>290</v>
      </c>
      <c r="C18" s="294"/>
      <c r="D18" s="274"/>
      <c r="E18" s="300"/>
    </row>
    <row r="19" spans="1:5">
      <c r="A19" s="107" t="s">
        <v>524</v>
      </c>
      <c r="B19" s="223" t="s">
        <v>295</v>
      </c>
      <c r="C19" s="323">
        <f>SUM(C20:C21)</f>
        <v>30000</v>
      </c>
      <c r="D19" s="323">
        <f t="shared" ref="D19:E19" si="2">SUM(D20:D21)</f>
        <v>30000</v>
      </c>
      <c r="E19" s="323">
        <f t="shared" si="2"/>
        <v>111900</v>
      </c>
    </row>
    <row r="20" spans="1:5">
      <c r="A20" s="172" t="s">
        <v>296</v>
      </c>
      <c r="B20" s="176" t="s">
        <v>295</v>
      </c>
      <c r="C20" s="294">
        <v>30000</v>
      </c>
      <c r="D20" s="274">
        <v>30000</v>
      </c>
      <c r="E20" s="300">
        <v>111900</v>
      </c>
    </row>
    <row r="21" spans="1:5">
      <c r="A21" s="172" t="s">
        <v>297</v>
      </c>
      <c r="B21" s="176" t="s">
        <v>295</v>
      </c>
      <c r="C21" s="294">
        <v>0</v>
      </c>
      <c r="D21" s="274">
        <v>0</v>
      </c>
      <c r="E21" s="300">
        <v>0</v>
      </c>
    </row>
    <row r="22" spans="1:5">
      <c r="A22" s="109" t="s">
        <v>507</v>
      </c>
      <c r="B22" s="224" t="s">
        <v>298</v>
      </c>
      <c r="C22" s="323">
        <f>C11+C16+C19</f>
        <v>5180000</v>
      </c>
      <c r="D22" s="278">
        <f>D19+D16+D11</f>
        <v>5180000</v>
      </c>
      <c r="E22" s="363">
        <f>E19+E16+E11</f>
        <v>3893140</v>
      </c>
    </row>
    <row r="23" spans="1:5">
      <c r="A23" s="107" t="s">
        <v>525</v>
      </c>
      <c r="B23" s="126" t="s">
        <v>299</v>
      </c>
      <c r="C23" s="294"/>
      <c r="D23" s="274"/>
      <c r="E23" s="300"/>
    </row>
    <row r="24" spans="1:5">
      <c r="A24" s="107" t="s">
        <v>526</v>
      </c>
      <c r="B24" s="126" t="s">
        <v>299</v>
      </c>
      <c r="C24" s="294">
        <v>0</v>
      </c>
      <c r="D24" s="274">
        <v>0</v>
      </c>
      <c r="E24" s="300">
        <v>0</v>
      </c>
    </row>
    <row r="25" spans="1:5">
      <c r="A25" s="107" t="s">
        <v>527</v>
      </c>
      <c r="B25" s="126" t="s">
        <v>299</v>
      </c>
      <c r="C25" s="294"/>
      <c r="D25" s="274"/>
      <c r="E25" s="300"/>
    </row>
    <row r="26" spans="1:5">
      <c r="A26" s="107" t="s">
        <v>528</v>
      </c>
      <c r="B26" s="126" t="s">
        <v>299</v>
      </c>
      <c r="C26" s="294"/>
      <c r="D26" s="274"/>
      <c r="E26" s="300"/>
    </row>
    <row r="27" spans="1:5">
      <c r="A27" s="107" t="s">
        <v>529</v>
      </c>
      <c r="B27" s="126" t="s">
        <v>299</v>
      </c>
      <c r="C27" s="294"/>
      <c r="D27" s="274"/>
      <c r="E27" s="300"/>
    </row>
    <row r="28" spans="1:5">
      <c r="A28" s="107" t="s">
        <v>530</v>
      </c>
      <c r="B28" s="126" t="s">
        <v>299</v>
      </c>
      <c r="C28" s="294"/>
      <c r="D28" s="274"/>
      <c r="E28" s="300"/>
    </row>
    <row r="29" spans="1:5">
      <c r="A29" s="107" t="s">
        <v>531</v>
      </c>
      <c r="B29" s="126" t="s">
        <v>299</v>
      </c>
      <c r="C29" s="294"/>
      <c r="D29" s="274"/>
      <c r="E29" s="300"/>
    </row>
    <row r="30" spans="1:5">
      <c r="A30" s="107" t="s">
        <v>532</v>
      </c>
      <c r="B30" s="126" t="s">
        <v>299</v>
      </c>
      <c r="C30" s="294"/>
      <c r="D30" s="274"/>
      <c r="E30" s="300"/>
    </row>
    <row r="31" spans="1:5" ht="45">
      <c r="A31" s="107" t="s">
        <v>533</v>
      </c>
      <c r="B31" s="126" t="s">
        <v>299</v>
      </c>
      <c r="C31" s="294"/>
      <c r="D31" s="274"/>
      <c r="E31" s="300"/>
    </row>
    <row r="32" spans="1:5">
      <c r="A32" s="107" t="s">
        <v>708</v>
      </c>
      <c r="B32" s="126" t="s">
        <v>299</v>
      </c>
      <c r="C32" s="294">
        <v>0</v>
      </c>
      <c r="D32" s="274">
        <v>0</v>
      </c>
      <c r="E32" s="300">
        <v>20348</v>
      </c>
    </row>
    <row r="33" spans="1:5">
      <c r="A33" s="107" t="s">
        <v>534</v>
      </c>
      <c r="B33" s="126" t="s">
        <v>299</v>
      </c>
      <c r="C33" s="294"/>
      <c r="D33" s="274"/>
      <c r="E33" s="300"/>
    </row>
    <row r="34" spans="1:5">
      <c r="A34" s="109" t="s">
        <v>480</v>
      </c>
      <c r="B34" s="224" t="s">
        <v>299</v>
      </c>
      <c r="C34" s="323">
        <f>SUM(C23:C33)</f>
        <v>0</v>
      </c>
      <c r="D34" s="323">
        <f t="shared" ref="D34:E34" si="3">SUM(D23:D33)</f>
        <v>0</v>
      </c>
      <c r="E34" s="323">
        <f t="shared" si="3"/>
        <v>20348</v>
      </c>
    </row>
  </sheetData>
  <mergeCells count="3">
    <mergeCell ref="A2:E2"/>
    <mergeCell ref="A3:E3"/>
    <mergeCell ref="A1:E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78" fitToHeight="2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G81"/>
  <sheetViews>
    <sheetView workbookViewId="0">
      <selection sqref="A1:B1"/>
    </sheetView>
  </sheetViews>
  <sheetFormatPr defaultRowHeight="15"/>
  <cols>
    <col min="1" max="1" width="67.140625" customWidth="1"/>
    <col min="2" max="2" width="15.7109375" customWidth="1"/>
    <col min="3" max="3" width="15.85546875" customWidth="1"/>
    <col min="4" max="4" width="17.28515625" customWidth="1"/>
    <col min="5" max="5" width="16.28515625" customWidth="1"/>
    <col min="6" max="6" width="14.7109375" customWidth="1"/>
  </cols>
  <sheetData>
    <row r="1" spans="1:7">
      <c r="A1" s="400" t="s">
        <v>802</v>
      </c>
      <c r="B1" s="400"/>
      <c r="C1" s="73"/>
      <c r="D1" s="73"/>
      <c r="E1" s="73"/>
      <c r="F1" s="73"/>
    </row>
    <row r="2" spans="1:7" ht="45" customHeight="1">
      <c r="A2" s="438" t="s">
        <v>736</v>
      </c>
      <c r="B2" s="399"/>
      <c r="C2" s="66"/>
      <c r="D2" s="66"/>
      <c r="E2" s="1"/>
      <c r="F2" s="1"/>
    </row>
    <row r="3" spans="1:7" ht="23.25" customHeight="1">
      <c r="A3" s="398" t="s">
        <v>785</v>
      </c>
      <c r="B3" s="399"/>
      <c r="C3" s="66"/>
      <c r="D3" s="66"/>
      <c r="E3" s="1"/>
      <c r="F3" s="1"/>
    </row>
    <row r="6" spans="1:7" ht="15.75">
      <c r="A6" s="45" t="s">
        <v>604</v>
      </c>
      <c r="B6" s="45"/>
      <c r="C6" s="189"/>
      <c r="D6" s="190"/>
      <c r="E6" s="190"/>
      <c r="F6" s="191"/>
      <c r="G6" s="4"/>
    </row>
    <row r="7" spans="1:7">
      <c r="A7" s="57" t="s">
        <v>31</v>
      </c>
      <c r="B7" s="186">
        <v>54089636</v>
      </c>
      <c r="C7" s="192"/>
      <c r="D7" s="193"/>
      <c r="E7" s="193"/>
      <c r="F7" s="194"/>
      <c r="G7" s="4"/>
    </row>
    <row r="8" spans="1:7">
      <c r="A8" s="57" t="s">
        <v>32</v>
      </c>
      <c r="B8" s="186">
        <v>52483451</v>
      </c>
      <c r="C8" s="192"/>
      <c r="D8" s="193"/>
      <c r="E8" s="193"/>
      <c r="F8" s="194"/>
      <c r="G8" s="4"/>
    </row>
    <row r="9" spans="1:7">
      <c r="A9" s="58" t="s">
        <v>33</v>
      </c>
      <c r="B9" s="187">
        <f>B7-B8</f>
        <v>1606185</v>
      </c>
      <c r="C9" s="192"/>
      <c r="D9" s="193"/>
      <c r="E9" s="193"/>
      <c r="F9" s="195"/>
      <c r="G9" s="4"/>
    </row>
    <row r="10" spans="1:7">
      <c r="A10" s="57" t="s">
        <v>34</v>
      </c>
      <c r="B10" s="186">
        <v>16735509</v>
      </c>
      <c r="C10" s="192"/>
      <c r="D10" s="193"/>
      <c r="E10" s="193"/>
      <c r="F10" s="194"/>
      <c r="G10" s="4"/>
    </row>
    <row r="11" spans="1:7">
      <c r="A11" s="57" t="s">
        <v>35</v>
      </c>
      <c r="B11" s="186">
        <v>695888</v>
      </c>
      <c r="C11" s="192"/>
      <c r="D11" s="193"/>
      <c r="E11" s="193"/>
      <c r="F11" s="194"/>
      <c r="G11" s="4"/>
    </row>
    <row r="12" spans="1:7">
      <c r="A12" s="58" t="s">
        <v>36</v>
      </c>
      <c r="B12" s="187">
        <f>B10-B11</f>
        <v>16039621</v>
      </c>
      <c r="C12" s="192"/>
      <c r="D12" s="193"/>
      <c r="E12" s="193"/>
      <c r="F12" s="195"/>
      <c r="G12" s="4"/>
    </row>
    <row r="13" spans="1:7">
      <c r="A13" s="64" t="s">
        <v>37</v>
      </c>
      <c r="B13" s="188">
        <f>B9+B12</f>
        <v>17645806</v>
      </c>
      <c r="C13" s="192"/>
      <c r="D13" s="193"/>
      <c r="E13" s="193"/>
      <c r="F13" s="195"/>
      <c r="G13" s="4"/>
    </row>
    <row r="14" spans="1:7">
      <c r="A14" s="57" t="s">
        <v>38</v>
      </c>
      <c r="B14" s="186">
        <v>0</v>
      </c>
      <c r="C14" s="192"/>
      <c r="D14" s="193"/>
      <c r="E14" s="193"/>
      <c r="F14" s="194"/>
      <c r="G14" s="4"/>
    </row>
    <row r="15" spans="1:7">
      <c r="A15" s="57" t="s">
        <v>39</v>
      </c>
      <c r="B15" s="186">
        <v>0</v>
      </c>
      <c r="C15" s="192"/>
      <c r="D15" s="193"/>
      <c r="E15" s="193"/>
      <c r="F15" s="194"/>
      <c r="G15" s="4"/>
    </row>
    <row r="16" spans="1:7" ht="25.5">
      <c r="A16" s="58" t="s">
        <v>40</v>
      </c>
      <c r="B16" s="187">
        <v>0</v>
      </c>
      <c r="C16" s="192"/>
      <c r="D16" s="193"/>
      <c r="E16" s="193"/>
      <c r="F16" s="195"/>
      <c r="G16" s="4"/>
    </row>
    <row r="17" spans="1:7">
      <c r="A17" s="57" t="s">
        <v>41</v>
      </c>
      <c r="B17" s="186">
        <v>0</v>
      </c>
      <c r="C17" s="192"/>
      <c r="D17" s="193"/>
      <c r="E17" s="193"/>
      <c r="F17" s="194"/>
      <c r="G17" s="4"/>
    </row>
    <row r="18" spans="1:7">
      <c r="A18" s="57" t="s">
        <v>42</v>
      </c>
      <c r="B18" s="186">
        <v>0</v>
      </c>
      <c r="C18" s="192"/>
      <c r="D18" s="193"/>
      <c r="E18" s="193"/>
      <c r="F18" s="194"/>
      <c r="G18" s="4"/>
    </row>
    <row r="19" spans="1:7" ht="25.5">
      <c r="A19" s="58" t="s">
        <v>43</v>
      </c>
      <c r="B19" s="187">
        <v>0</v>
      </c>
      <c r="C19" s="192"/>
      <c r="D19" s="193"/>
      <c r="E19" s="193"/>
      <c r="F19" s="195"/>
      <c r="G19" s="4"/>
    </row>
    <row r="20" spans="1:7">
      <c r="A20" s="67" t="s">
        <v>44</v>
      </c>
      <c r="B20" s="196">
        <v>0</v>
      </c>
      <c r="C20" s="192"/>
      <c r="D20" s="193"/>
      <c r="E20" s="193"/>
      <c r="F20" s="195"/>
      <c r="G20" s="4"/>
    </row>
    <row r="21" spans="1:7">
      <c r="A21" s="58" t="s">
        <v>45</v>
      </c>
      <c r="B21" s="187">
        <f>B13+B20</f>
        <v>17645806</v>
      </c>
      <c r="C21" s="192"/>
      <c r="D21" s="193"/>
      <c r="E21" s="193"/>
      <c r="F21" s="195"/>
      <c r="G21" s="4"/>
    </row>
    <row r="22" spans="1:7" ht="25.5">
      <c r="A22" s="64" t="s">
        <v>46</v>
      </c>
      <c r="B22" s="188">
        <v>0</v>
      </c>
      <c r="C22" s="192"/>
      <c r="D22" s="193"/>
      <c r="E22" s="193"/>
      <c r="F22" s="195"/>
      <c r="G22" s="4"/>
    </row>
    <row r="23" spans="1:7">
      <c r="A23" s="64" t="s">
        <v>47</v>
      </c>
      <c r="B23" s="188">
        <f>B21</f>
        <v>17645806</v>
      </c>
      <c r="C23" s="192"/>
      <c r="D23" s="193"/>
      <c r="E23" s="193"/>
      <c r="F23" s="195"/>
      <c r="G23" s="4"/>
    </row>
    <row r="24" spans="1:7" ht="25.5">
      <c r="A24" s="67" t="s">
        <v>48</v>
      </c>
      <c r="B24" s="196">
        <v>0</v>
      </c>
      <c r="C24" s="192"/>
      <c r="D24" s="193"/>
      <c r="E24" s="193"/>
      <c r="F24" s="195"/>
      <c r="G24" s="4"/>
    </row>
    <row r="25" spans="1:7" ht="25.5">
      <c r="A25" s="67" t="s">
        <v>49</v>
      </c>
      <c r="B25" s="196">
        <v>0</v>
      </c>
      <c r="C25" s="192"/>
      <c r="D25" s="193"/>
      <c r="E25" s="193"/>
      <c r="F25" s="195"/>
      <c r="G25" s="4"/>
    </row>
    <row r="26" spans="1:7" ht="27" customHeight="1">
      <c r="A26" s="68" t="s">
        <v>50</v>
      </c>
      <c r="B26" s="76">
        <v>0</v>
      </c>
      <c r="C26" s="192"/>
      <c r="D26" s="193"/>
      <c r="E26" s="193"/>
      <c r="F26" s="193"/>
      <c r="G26" s="4"/>
    </row>
    <row r="27" spans="1:7">
      <c r="A27" s="4"/>
      <c r="B27" s="4"/>
      <c r="C27" s="4"/>
      <c r="D27" s="4"/>
      <c r="E27" s="4"/>
      <c r="F27" s="4"/>
      <c r="G27" s="4"/>
    </row>
    <row r="28" spans="1:7">
      <c r="A28" s="4"/>
      <c r="B28" s="4"/>
      <c r="C28" s="4"/>
      <c r="D28" s="4"/>
      <c r="E28" s="4"/>
      <c r="F28" s="4"/>
      <c r="G28" s="4"/>
    </row>
    <row r="29" spans="1:7">
      <c r="A29" s="4"/>
      <c r="B29" s="4"/>
      <c r="C29" s="4"/>
      <c r="D29" s="4"/>
      <c r="E29" s="4"/>
      <c r="F29" s="4"/>
      <c r="G29" s="4"/>
    </row>
    <row r="30" spans="1:7">
      <c r="A30" s="4"/>
      <c r="B30" s="4"/>
      <c r="C30" s="4"/>
      <c r="D30" s="4"/>
      <c r="E30" s="4"/>
      <c r="F30" s="4"/>
      <c r="G30" s="4"/>
    </row>
    <row r="31" spans="1:7">
      <c r="A31" s="4"/>
      <c r="B31" s="4"/>
      <c r="C31" s="4"/>
      <c r="D31" s="4"/>
      <c r="E31" s="4"/>
      <c r="F31" s="4"/>
      <c r="G31" s="4"/>
    </row>
    <row r="32" spans="1:7">
      <c r="A32" s="4"/>
      <c r="B32" s="4"/>
      <c r="C32" s="4"/>
      <c r="D32" s="4"/>
      <c r="E32" s="4"/>
      <c r="F32" s="4"/>
      <c r="G32" s="4"/>
    </row>
    <row r="33" spans="1:7">
      <c r="A33" s="4"/>
      <c r="B33" s="4"/>
      <c r="C33" s="4"/>
      <c r="D33" s="4"/>
      <c r="E33" s="4"/>
      <c r="F33" s="4"/>
      <c r="G33" s="4"/>
    </row>
    <row r="34" spans="1:7">
      <c r="A34" s="4"/>
      <c r="B34" s="4"/>
      <c r="C34" s="4"/>
      <c r="D34" s="4"/>
      <c r="E34" s="4"/>
      <c r="F34" s="4"/>
      <c r="G34" s="4"/>
    </row>
    <row r="35" spans="1:7">
      <c r="A35" s="4"/>
      <c r="B35" s="4"/>
      <c r="C35" s="4"/>
      <c r="D35" s="4"/>
      <c r="E35" s="4"/>
      <c r="F35" s="4"/>
      <c r="G35" s="4"/>
    </row>
    <row r="36" spans="1:7">
      <c r="A36" s="4"/>
      <c r="B36" s="4"/>
      <c r="C36" s="4"/>
      <c r="D36" s="4"/>
      <c r="E36" s="4"/>
      <c r="F36" s="4"/>
      <c r="G36" s="4"/>
    </row>
    <row r="37" spans="1:7">
      <c r="A37" s="4"/>
      <c r="B37" s="4"/>
      <c r="C37" s="4"/>
      <c r="D37" s="4"/>
      <c r="E37" s="4"/>
      <c r="F37" s="4"/>
      <c r="G37" s="4"/>
    </row>
    <row r="38" spans="1:7">
      <c r="A38" s="4"/>
      <c r="B38" s="4"/>
      <c r="C38" s="4"/>
      <c r="D38" s="4"/>
      <c r="E38" s="4"/>
      <c r="F38" s="4"/>
      <c r="G38" s="4"/>
    </row>
    <row r="39" spans="1:7">
      <c r="A39" s="4"/>
      <c r="B39" s="4"/>
      <c r="C39" s="4"/>
      <c r="D39" s="4"/>
      <c r="E39" s="4"/>
      <c r="F39" s="4"/>
      <c r="G39" s="4"/>
    </row>
    <row r="40" spans="1:7">
      <c r="A40" s="4"/>
      <c r="B40" s="4"/>
      <c r="C40" s="4"/>
      <c r="D40" s="4"/>
      <c r="E40" s="4"/>
      <c r="F40" s="4"/>
      <c r="G40" s="4"/>
    </row>
    <row r="41" spans="1:7">
      <c r="A41" s="4"/>
      <c r="B41" s="4"/>
      <c r="C41" s="4"/>
      <c r="D41" s="4"/>
      <c r="E41" s="4"/>
      <c r="F41" s="4"/>
      <c r="G41" s="4"/>
    </row>
    <row r="42" spans="1:7">
      <c r="A42" s="4"/>
      <c r="B42" s="4"/>
      <c r="C42" s="4"/>
      <c r="D42" s="4"/>
      <c r="E42" s="4"/>
      <c r="F42" s="4"/>
      <c r="G42" s="4"/>
    </row>
    <row r="43" spans="1:7">
      <c r="A43" s="4"/>
      <c r="B43" s="4"/>
      <c r="C43" s="4"/>
      <c r="D43" s="4"/>
      <c r="E43" s="4"/>
      <c r="F43" s="4"/>
      <c r="G43" s="4"/>
    </row>
    <row r="44" spans="1:7">
      <c r="A44" s="4"/>
      <c r="B44" s="4"/>
      <c r="C44" s="4"/>
      <c r="D44" s="4"/>
      <c r="E44" s="4"/>
      <c r="F44" s="4"/>
      <c r="G44" s="4"/>
    </row>
    <row r="45" spans="1:7">
      <c r="A45" s="4"/>
      <c r="B45" s="4"/>
      <c r="C45" s="4"/>
      <c r="D45" s="4"/>
      <c r="E45" s="4"/>
      <c r="F45" s="4"/>
      <c r="G45" s="4"/>
    </row>
    <row r="46" spans="1:7">
      <c r="A46" s="4"/>
      <c r="B46" s="4"/>
      <c r="C46" s="4"/>
      <c r="D46" s="4"/>
      <c r="E46" s="4"/>
      <c r="F46" s="4"/>
      <c r="G46" s="4"/>
    </row>
    <row r="47" spans="1:7">
      <c r="A47" s="4"/>
      <c r="B47" s="4"/>
      <c r="C47" s="4"/>
      <c r="D47" s="4"/>
      <c r="E47" s="4"/>
      <c r="F47" s="4"/>
      <c r="G47" s="4"/>
    </row>
    <row r="48" spans="1:7">
      <c r="A48" s="4"/>
      <c r="B48" s="4"/>
      <c r="C48" s="4"/>
      <c r="D48" s="4"/>
      <c r="E48" s="4"/>
      <c r="F48" s="4"/>
      <c r="G48" s="4"/>
    </row>
    <row r="49" spans="1:7">
      <c r="A49" s="4"/>
      <c r="B49" s="4"/>
      <c r="C49" s="4"/>
      <c r="D49" s="4"/>
      <c r="E49" s="4"/>
      <c r="F49" s="4"/>
      <c r="G49" s="4"/>
    </row>
    <row r="50" spans="1:7">
      <c r="A50" s="4"/>
      <c r="B50" s="4"/>
      <c r="C50" s="4"/>
      <c r="D50" s="4"/>
      <c r="E50" s="4"/>
      <c r="F50" s="4"/>
      <c r="G50" s="4"/>
    </row>
    <row r="51" spans="1:7">
      <c r="A51" s="4"/>
      <c r="B51" s="4"/>
      <c r="C51" s="4"/>
      <c r="D51" s="4"/>
      <c r="E51" s="4"/>
      <c r="F51" s="4"/>
      <c r="G51" s="4"/>
    </row>
    <row r="52" spans="1:7">
      <c r="A52" s="4"/>
      <c r="B52" s="4"/>
      <c r="C52" s="4"/>
      <c r="D52" s="4"/>
      <c r="E52" s="4"/>
      <c r="F52" s="4"/>
      <c r="G52" s="4"/>
    </row>
    <row r="53" spans="1:7">
      <c r="A53" s="4"/>
      <c r="B53" s="4"/>
      <c r="C53" s="4"/>
      <c r="D53" s="4"/>
      <c r="E53" s="4"/>
      <c r="F53" s="4"/>
      <c r="G53" s="4"/>
    </row>
    <row r="54" spans="1:7">
      <c r="A54" s="4"/>
      <c r="B54" s="4"/>
      <c r="C54" s="4"/>
      <c r="D54" s="4"/>
      <c r="E54" s="4"/>
      <c r="F54" s="4"/>
      <c r="G54" s="4"/>
    </row>
    <row r="55" spans="1:7">
      <c r="A55" s="4"/>
      <c r="B55" s="4"/>
      <c r="C55" s="4"/>
      <c r="D55" s="4"/>
      <c r="E55" s="4"/>
      <c r="F55" s="4"/>
      <c r="G55" s="4"/>
    </row>
    <row r="56" spans="1:7">
      <c r="A56" s="4"/>
      <c r="B56" s="4"/>
      <c r="C56" s="4"/>
      <c r="D56" s="4"/>
      <c r="E56" s="4"/>
      <c r="F56" s="4"/>
      <c r="G56" s="4"/>
    </row>
    <row r="57" spans="1:7">
      <c r="A57" s="4"/>
      <c r="B57" s="4"/>
      <c r="C57" s="4"/>
      <c r="D57" s="4"/>
      <c r="E57" s="4"/>
      <c r="F57" s="4"/>
      <c r="G57" s="4"/>
    </row>
    <row r="58" spans="1:7">
      <c r="A58" s="4"/>
      <c r="B58" s="4"/>
      <c r="C58" s="4"/>
      <c r="D58" s="4"/>
      <c r="E58" s="4"/>
      <c r="F58" s="4"/>
      <c r="G58" s="4"/>
    </row>
    <row r="59" spans="1:7">
      <c r="A59" s="4"/>
      <c r="B59" s="4"/>
      <c r="C59" s="4"/>
      <c r="D59" s="4"/>
      <c r="E59" s="4"/>
      <c r="F59" s="4"/>
      <c r="G59" s="4"/>
    </row>
    <row r="60" spans="1:7">
      <c r="A60" s="4"/>
      <c r="B60" s="4"/>
      <c r="C60" s="4"/>
      <c r="D60" s="4"/>
      <c r="E60" s="4"/>
      <c r="F60" s="4"/>
      <c r="G60" s="4"/>
    </row>
    <row r="61" spans="1:7">
      <c r="A61" s="4"/>
      <c r="B61" s="4"/>
      <c r="C61" s="4"/>
      <c r="D61" s="4"/>
      <c r="E61" s="4"/>
      <c r="F61" s="4"/>
      <c r="G61" s="4"/>
    </row>
    <row r="62" spans="1:7">
      <c r="A62" s="4"/>
      <c r="B62" s="4"/>
      <c r="C62" s="4"/>
      <c r="D62" s="4"/>
      <c r="E62" s="4"/>
      <c r="F62" s="4"/>
      <c r="G62" s="4"/>
    </row>
    <row r="63" spans="1:7">
      <c r="A63" s="4"/>
      <c r="B63" s="4"/>
      <c r="C63" s="4"/>
      <c r="D63" s="4"/>
      <c r="E63" s="4"/>
      <c r="F63" s="4"/>
      <c r="G63" s="4"/>
    </row>
    <row r="64" spans="1:7">
      <c r="A64" s="4"/>
      <c r="B64" s="4"/>
      <c r="C64" s="4"/>
      <c r="D64" s="4"/>
      <c r="E64" s="4"/>
      <c r="F64" s="4"/>
      <c r="G64" s="4"/>
    </row>
    <row r="65" spans="1:7">
      <c r="A65" s="4"/>
      <c r="B65" s="4"/>
      <c r="C65" s="4"/>
      <c r="D65" s="4"/>
      <c r="E65" s="4"/>
      <c r="F65" s="4"/>
      <c r="G65" s="4"/>
    </row>
    <row r="66" spans="1:7">
      <c r="A66" s="4"/>
      <c r="B66" s="4"/>
      <c r="C66" s="4"/>
      <c r="D66" s="4"/>
      <c r="E66" s="4"/>
      <c r="F66" s="4"/>
      <c r="G66" s="4"/>
    </row>
    <row r="67" spans="1:7">
      <c r="A67" s="4"/>
      <c r="B67" s="4"/>
      <c r="C67" s="4"/>
      <c r="D67" s="4"/>
      <c r="E67" s="4"/>
      <c r="F67" s="4"/>
      <c r="G67" s="4"/>
    </row>
    <row r="68" spans="1:7">
      <c r="A68" s="4"/>
      <c r="B68" s="4"/>
      <c r="C68" s="4"/>
      <c r="D68" s="4"/>
      <c r="E68" s="4"/>
      <c r="F68" s="4"/>
      <c r="G68" s="4"/>
    </row>
    <row r="69" spans="1:7">
      <c r="A69" s="4"/>
      <c r="B69" s="4"/>
      <c r="C69" s="4"/>
      <c r="D69" s="4"/>
      <c r="E69" s="4"/>
      <c r="F69" s="4"/>
      <c r="G69" s="4"/>
    </row>
    <row r="70" spans="1:7">
      <c r="A70" s="4"/>
      <c r="B70" s="4"/>
      <c r="C70" s="4"/>
      <c r="D70" s="4"/>
      <c r="E70" s="4"/>
      <c r="F70" s="4"/>
      <c r="G70" s="4"/>
    </row>
    <row r="71" spans="1:7">
      <c r="A71" s="4"/>
      <c r="B71" s="4"/>
      <c r="C71" s="4"/>
      <c r="D71" s="4"/>
      <c r="E71" s="4"/>
      <c r="F71" s="4"/>
      <c r="G71" s="4"/>
    </row>
    <row r="72" spans="1:7">
      <c r="A72" s="4"/>
      <c r="B72" s="4"/>
      <c r="C72" s="4"/>
      <c r="D72" s="4"/>
      <c r="E72" s="4"/>
      <c r="F72" s="4"/>
      <c r="G72" s="4"/>
    </row>
    <row r="73" spans="1:7">
      <c r="A73" s="4"/>
      <c r="B73" s="4"/>
      <c r="C73" s="4"/>
      <c r="D73" s="4"/>
      <c r="E73" s="4"/>
      <c r="F73" s="4"/>
      <c r="G73" s="4"/>
    </row>
    <row r="74" spans="1:7">
      <c r="A74" s="4"/>
      <c r="B74" s="4"/>
      <c r="C74" s="4"/>
      <c r="D74" s="4"/>
      <c r="E74" s="4"/>
      <c r="F74" s="4"/>
      <c r="G74" s="4"/>
    </row>
    <row r="75" spans="1:7">
      <c r="A75" s="4"/>
      <c r="B75" s="4"/>
      <c r="C75" s="4"/>
      <c r="D75" s="4"/>
      <c r="E75" s="4"/>
      <c r="F75" s="4"/>
      <c r="G75" s="4"/>
    </row>
    <row r="76" spans="1:7">
      <c r="A76" s="4"/>
      <c r="B76" s="4"/>
      <c r="C76" s="4"/>
      <c r="D76" s="4"/>
      <c r="E76" s="4"/>
      <c r="F76" s="4"/>
      <c r="G76" s="4"/>
    </row>
    <row r="77" spans="1:7">
      <c r="A77" s="4"/>
      <c r="B77" s="4"/>
      <c r="C77" s="4"/>
      <c r="D77" s="4"/>
      <c r="E77" s="4"/>
      <c r="F77" s="4"/>
      <c r="G77" s="4"/>
    </row>
    <row r="78" spans="1:7">
      <c r="A78" s="4"/>
      <c r="B78" s="4"/>
      <c r="C78" s="4"/>
      <c r="D78" s="4"/>
      <c r="E78" s="4"/>
      <c r="F78" s="4"/>
      <c r="G78" s="4"/>
    </row>
    <row r="79" spans="1:7">
      <c r="A79" s="4"/>
      <c r="B79" s="4"/>
      <c r="C79" s="4"/>
      <c r="D79" s="4"/>
      <c r="E79" s="4"/>
      <c r="F79" s="4"/>
      <c r="G79" s="4"/>
    </row>
    <row r="80" spans="1:7">
      <c r="A80" s="4"/>
      <c r="B80" s="4"/>
      <c r="C80" s="4"/>
      <c r="D80" s="4"/>
      <c r="E80" s="4"/>
      <c r="F80" s="4"/>
      <c r="G80" s="4"/>
    </row>
    <row r="81" spans="1:7">
      <c r="A81" s="4"/>
      <c r="B81" s="4"/>
      <c r="C81" s="4"/>
      <c r="D81" s="4"/>
      <c r="E81" s="4"/>
      <c r="F81" s="4"/>
      <c r="G81" s="4"/>
    </row>
  </sheetData>
  <mergeCells count="3">
    <mergeCell ref="A2:B2"/>
    <mergeCell ref="A3:B3"/>
    <mergeCell ref="A1:B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D52"/>
  <sheetViews>
    <sheetView workbookViewId="0">
      <selection sqref="A1:D1"/>
    </sheetView>
  </sheetViews>
  <sheetFormatPr defaultRowHeight="15"/>
  <cols>
    <col min="1" max="1" width="65" customWidth="1"/>
    <col min="2" max="2" width="14.28515625" bestFit="1" customWidth="1"/>
    <col min="3" max="3" width="14.42578125" customWidth="1"/>
    <col min="4" max="4" width="14.28515625" customWidth="1"/>
  </cols>
  <sheetData>
    <row r="1" spans="1:4">
      <c r="A1" s="400" t="s">
        <v>803</v>
      </c>
      <c r="B1" s="400"/>
      <c r="C1" s="400"/>
      <c r="D1" s="400"/>
    </row>
    <row r="2" spans="1:4" ht="21" customHeight="1">
      <c r="A2" s="438" t="s">
        <v>736</v>
      </c>
      <c r="B2" s="439"/>
      <c r="C2" s="439"/>
      <c r="D2" s="439"/>
    </row>
    <row r="3" spans="1:4" ht="21" customHeight="1">
      <c r="A3" s="398" t="s">
        <v>786</v>
      </c>
      <c r="B3" s="439"/>
      <c r="C3" s="439"/>
      <c r="D3" s="439"/>
    </row>
    <row r="4" spans="1:4" ht="18">
      <c r="A4" s="40"/>
      <c r="B4" s="66"/>
      <c r="C4" s="66"/>
      <c r="D4" s="66"/>
    </row>
    <row r="5" spans="1:4" ht="38.25">
      <c r="A5" s="24" t="s">
        <v>604</v>
      </c>
      <c r="B5" s="65" t="s">
        <v>739</v>
      </c>
      <c r="C5" s="65" t="s">
        <v>18</v>
      </c>
      <c r="D5" s="65" t="s">
        <v>740</v>
      </c>
    </row>
    <row r="6" spans="1:4">
      <c r="A6" s="57" t="s">
        <v>22</v>
      </c>
      <c r="B6" s="186">
        <v>10624848</v>
      </c>
      <c r="C6" s="186">
        <v>0</v>
      </c>
      <c r="D6" s="186">
        <v>5563589</v>
      </c>
    </row>
    <row r="7" spans="1:4" ht="30">
      <c r="A7" s="57" t="s">
        <v>23</v>
      </c>
      <c r="B7" s="186">
        <v>0</v>
      </c>
      <c r="C7" s="186">
        <v>0</v>
      </c>
      <c r="D7" s="186">
        <v>0</v>
      </c>
    </row>
    <row r="8" spans="1:4">
      <c r="A8" s="57" t="s">
        <v>24</v>
      </c>
      <c r="B8" s="186">
        <v>120000</v>
      </c>
      <c r="C8" s="186">
        <v>0</v>
      </c>
      <c r="D8" s="186">
        <v>134520</v>
      </c>
    </row>
    <row r="9" spans="1:4" ht="25.5">
      <c r="A9" s="58" t="s">
        <v>758</v>
      </c>
      <c r="B9" s="187">
        <f>SUM(B6:B8)</f>
        <v>10744848</v>
      </c>
      <c r="C9" s="187">
        <f t="shared" ref="C9:D9" si="0">SUM(C6:C8)</f>
        <v>0</v>
      </c>
      <c r="D9" s="187">
        <f t="shared" si="0"/>
        <v>5698109</v>
      </c>
    </row>
    <row r="10" spans="1:4">
      <c r="A10" s="57" t="s">
        <v>25</v>
      </c>
      <c r="B10" s="186">
        <v>0</v>
      </c>
      <c r="C10" s="186">
        <v>0</v>
      </c>
      <c r="D10" s="186">
        <v>0</v>
      </c>
    </row>
    <row r="11" spans="1:4">
      <c r="A11" s="57" t="s">
        <v>26</v>
      </c>
      <c r="B11" s="186">
        <v>0</v>
      </c>
      <c r="C11" s="186">
        <v>0</v>
      </c>
      <c r="D11" s="186">
        <v>0</v>
      </c>
    </row>
    <row r="12" spans="1:4">
      <c r="A12" s="58" t="s">
        <v>759</v>
      </c>
      <c r="B12" s="187">
        <v>0</v>
      </c>
      <c r="C12" s="186">
        <v>0</v>
      </c>
      <c r="D12" s="187">
        <v>0</v>
      </c>
    </row>
    <row r="13" spans="1:4" ht="30">
      <c r="A13" s="57" t="s">
        <v>27</v>
      </c>
      <c r="B13" s="186">
        <v>18704461</v>
      </c>
      <c r="C13" s="186">
        <v>0</v>
      </c>
      <c r="D13" s="186">
        <v>17903004</v>
      </c>
    </row>
    <row r="14" spans="1:4" ht="30">
      <c r="A14" s="57" t="s">
        <v>28</v>
      </c>
      <c r="B14" s="186">
        <v>5838517</v>
      </c>
      <c r="C14" s="186">
        <v>0</v>
      </c>
      <c r="D14" s="186">
        <v>16069848</v>
      </c>
    </row>
    <row r="15" spans="1:4" ht="30">
      <c r="A15" s="57" t="s">
        <v>742</v>
      </c>
      <c r="B15" s="186">
        <v>0</v>
      </c>
      <c r="C15" s="186">
        <v>0</v>
      </c>
      <c r="D15" s="186">
        <v>14659178</v>
      </c>
    </row>
    <row r="16" spans="1:4">
      <c r="A16" s="57" t="s">
        <v>741</v>
      </c>
      <c r="B16" s="186">
        <v>1724225</v>
      </c>
      <c r="C16" s="186">
        <v>0</v>
      </c>
      <c r="D16" s="186">
        <v>21990290</v>
      </c>
    </row>
    <row r="17" spans="1:4">
      <c r="A17" s="58" t="s">
        <v>760</v>
      </c>
      <c r="B17" s="187">
        <f>SUM(B13:B16)</f>
        <v>26267203</v>
      </c>
      <c r="C17" s="187">
        <f t="shared" ref="C17:D17" si="1">SUM(C13:C16)</f>
        <v>0</v>
      </c>
      <c r="D17" s="187">
        <f t="shared" si="1"/>
        <v>70622320</v>
      </c>
    </row>
    <row r="18" spans="1:4">
      <c r="A18" s="57" t="s">
        <v>743</v>
      </c>
      <c r="B18" s="186">
        <v>1312693</v>
      </c>
      <c r="C18" s="186">
        <v>0</v>
      </c>
      <c r="D18" s="186">
        <v>1662048</v>
      </c>
    </row>
    <row r="19" spans="1:4">
      <c r="A19" s="57" t="s">
        <v>744</v>
      </c>
      <c r="B19" s="186">
        <v>5065201</v>
      </c>
      <c r="C19" s="186">
        <v>0</v>
      </c>
      <c r="D19" s="186">
        <v>6721648</v>
      </c>
    </row>
    <row r="20" spans="1:4">
      <c r="A20" s="57" t="s">
        <v>745</v>
      </c>
      <c r="B20" s="186">
        <v>0</v>
      </c>
      <c r="C20" s="186">
        <v>0</v>
      </c>
      <c r="D20" s="186">
        <v>0</v>
      </c>
    </row>
    <row r="21" spans="1:4">
      <c r="A21" s="57" t="s">
        <v>746</v>
      </c>
      <c r="B21" s="186">
        <v>0</v>
      </c>
      <c r="C21" s="186">
        <v>0</v>
      </c>
      <c r="D21" s="186">
        <v>0</v>
      </c>
    </row>
    <row r="22" spans="1:4">
      <c r="A22" s="58" t="s">
        <v>761</v>
      </c>
      <c r="B22" s="187">
        <f>SUM(B18:B21)</f>
        <v>6377894</v>
      </c>
      <c r="C22" s="187">
        <f t="shared" ref="C22:D22" si="2">SUM(C18:C21)</f>
        <v>0</v>
      </c>
      <c r="D22" s="187">
        <f t="shared" si="2"/>
        <v>8383696</v>
      </c>
    </row>
    <row r="23" spans="1:4">
      <c r="A23" s="57" t="s">
        <v>747</v>
      </c>
      <c r="B23" s="186">
        <v>5145363</v>
      </c>
      <c r="C23" s="186">
        <v>0</v>
      </c>
      <c r="D23" s="186">
        <v>3629644</v>
      </c>
    </row>
    <row r="24" spans="1:4">
      <c r="A24" s="57" t="s">
        <v>748</v>
      </c>
      <c r="B24" s="186">
        <v>4355818</v>
      </c>
      <c r="C24" s="186">
        <v>0</v>
      </c>
      <c r="D24" s="186">
        <v>5989195</v>
      </c>
    </row>
    <row r="25" spans="1:4">
      <c r="A25" s="57" t="s">
        <v>749</v>
      </c>
      <c r="B25" s="186">
        <v>2176866</v>
      </c>
      <c r="C25" s="186">
        <v>0</v>
      </c>
      <c r="D25" s="186">
        <v>2056346</v>
      </c>
    </row>
    <row r="26" spans="1:4">
      <c r="A26" s="58" t="s">
        <v>762</v>
      </c>
      <c r="B26" s="187">
        <f>SUM(B23:B25)</f>
        <v>11678047</v>
      </c>
      <c r="C26" s="187">
        <f t="shared" ref="C26:D26" si="3">SUM(C23:C25)</f>
        <v>0</v>
      </c>
      <c r="D26" s="187">
        <f t="shared" si="3"/>
        <v>11675185</v>
      </c>
    </row>
    <row r="27" spans="1:4">
      <c r="A27" s="58" t="s">
        <v>29</v>
      </c>
      <c r="B27" s="187">
        <v>13222860</v>
      </c>
      <c r="C27" s="186">
        <v>0</v>
      </c>
      <c r="D27" s="187">
        <v>3561955</v>
      </c>
    </row>
    <row r="28" spans="1:4">
      <c r="A28" s="58" t="s">
        <v>30</v>
      </c>
      <c r="B28" s="187">
        <v>1519348</v>
      </c>
      <c r="C28" s="186">
        <v>0</v>
      </c>
      <c r="D28" s="187">
        <v>42349475</v>
      </c>
    </row>
    <row r="29" spans="1:4">
      <c r="A29" s="58" t="s">
        <v>763</v>
      </c>
      <c r="B29" s="187">
        <f>B9+B12+B17-B22-B26-B27-B28</f>
        <v>4213902</v>
      </c>
      <c r="C29" s="187">
        <f t="shared" ref="C29:D29" si="4">C9+C12+C17-C22-C26-C27-C28</f>
        <v>0</v>
      </c>
      <c r="D29" s="187">
        <f t="shared" si="4"/>
        <v>10350118</v>
      </c>
    </row>
    <row r="30" spans="1:4">
      <c r="A30" s="57" t="s">
        <v>751</v>
      </c>
      <c r="B30" s="186">
        <v>0</v>
      </c>
      <c r="C30" s="186">
        <v>0</v>
      </c>
      <c r="D30" s="186">
        <v>0</v>
      </c>
    </row>
    <row r="31" spans="1:4" ht="30">
      <c r="A31" s="57" t="s">
        <v>764</v>
      </c>
      <c r="B31" s="186"/>
      <c r="C31" s="186"/>
      <c r="D31" s="186"/>
    </row>
    <row r="32" spans="1:4" ht="30">
      <c r="A32" s="57" t="s">
        <v>765</v>
      </c>
      <c r="B32" s="186"/>
      <c r="C32" s="186"/>
      <c r="D32" s="186"/>
    </row>
    <row r="33" spans="1:4" ht="30">
      <c r="A33" s="57" t="s">
        <v>750</v>
      </c>
      <c r="B33" s="186">
        <v>30973</v>
      </c>
      <c r="C33" s="186">
        <v>0</v>
      </c>
      <c r="D33" s="186">
        <v>17625</v>
      </c>
    </row>
    <row r="34" spans="1:4" ht="30">
      <c r="A34" s="57" t="s">
        <v>752</v>
      </c>
      <c r="B34" s="186">
        <v>0</v>
      </c>
      <c r="C34" s="186">
        <v>0</v>
      </c>
      <c r="D34" s="186">
        <v>0</v>
      </c>
    </row>
    <row r="35" spans="1:4">
      <c r="A35" s="57" t="s">
        <v>753</v>
      </c>
      <c r="B35" s="186">
        <v>0</v>
      </c>
      <c r="C35" s="186">
        <v>0</v>
      </c>
      <c r="D35" s="186">
        <v>0</v>
      </c>
    </row>
    <row r="36" spans="1:4" ht="25.5">
      <c r="A36" s="58" t="s">
        <v>766</v>
      </c>
      <c r="B36" s="187">
        <v>30973</v>
      </c>
      <c r="C36" s="186">
        <v>0</v>
      </c>
      <c r="D36" s="187">
        <f>D33</f>
        <v>17625</v>
      </c>
    </row>
    <row r="37" spans="1:4" ht="30">
      <c r="A37" s="57" t="s">
        <v>767</v>
      </c>
      <c r="B37" s="187"/>
      <c r="C37" s="186"/>
      <c r="D37" s="187"/>
    </row>
    <row r="38" spans="1:4" ht="30">
      <c r="A38" s="57" t="s">
        <v>768</v>
      </c>
      <c r="B38" s="187"/>
      <c r="C38" s="186"/>
      <c r="D38" s="187"/>
    </row>
    <row r="39" spans="1:4">
      <c r="A39" s="57" t="s">
        <v>754</v>
      </c>
      <c r="B39" s="186">
        <v>0</v>
      </c>
      <c r="C39" s="186">
        <v>0</v>
      </c>
      <c r="D39" s="186">
        <v>0</v>
      </c>
    </row>
    <row r="40" spans="1:4">
      <c r="A40" s="57" t="s">
        <v>755</v>
      </c>
      <c r="B40" s="186">
        <v>0</v>
      </c>
      <c r="C40" s="186">
        <v>0</v>
      </c>
      <c r="D40" s="186">
        <v>0</v>
      </c>
    </row>
    <row r="41" spans="1:4">
      <c r="A41" s="57" t="s">
        <v>756</v>
      </c>
      <c r="B41" s="186">
        <v>0</v>
      </c>
      <c r="C41" s="186">
        <v>0</v>
      </c>
      <c r="D41" s="186">
        <v>0</v>
      </c>
    </row>
    <row r="42" spans="1:4">
      <c r="A42" s="57" t="s">
        <v>757</v>
      </c>
      <c r="B42" s="186">
        <v>0</v>
      </c>
      <c r="C42" s="186">
        <v>0</v>
      </c>
      <c r="D42" s="186">
        <v>0</v>
      </c>
    </row>
    <row r="43" spans="1:4">
      <c r="A43" s="58" t="s">
        <v>769</v>
      </c>
      <c r="B43" s="187">
        <v>0</v>
      </c>
      <c r="C43" s="186">
        <v>0</v>
      </c>
      <c r="D43" s="187">
        <v>0</v>
      </c>
    </row>
    <row r="44" spans="1:4">
      <c r="A44" s="58" t="s">
        <v>770</v>
      </c>
      <c r="B44" s="187">
        <v>30973</v>
      </c>
      <c r="C44" s="186">
        <v>0</v>
      </c>
      <c r="D44" s="187">
        <f>D36</f>
        <v>17625</v>
      </c>
    </row>
    <row r="45" spans="1:4">
      <c r="A45" s="266" t="s">
        <v>771</v>
      </c>
      <c r="B45" s="267">
        <f>SUM(B29+B44)</f>
        <v>4244875</v>
      </c>
      <c r="C45" s="267">
        <f t="shared" ref="C45:D45" si="5">SUM(C29+C44)</f>
        <v>0</v>
      </c>
      <c r="D45" s="267">
        <f t="shared" si="5"/>
        <v>10367743</v>
      </c>
    </row>
    <row r="46" spans="1:4" s="15" customFormat="1">
      <c r="A46" s="272"/>
      <c r="B46" s="273"/>
      <c r="C46" s="273"/>
      <c r="D46" s="273"/>
    </row>
    <row r="47" spans="1:4" s="15" customFormat="1">
      <c r="A47" s="268"/>
      <c r="B47" s="269"/>
      <c r="C47" s="269"/>
      <c r="D47" s="269"/>
    </row>
    <row r="48" spans="1:4" s="15" customFormat="1">
      <c r="A48" s="270"/>
      <c r="B48" s="271"/>
      <c r="C48" s="269"/>
      <c r="D48" s="271"/>
    </row>
    <row r="49" spans="1:4" s="15" customFormat="1">
      <c r="A49" s="270"/>
      <c r="B49" s="271"/>
      <c r="C49" s="269"/>
      <c r="D49" s="271"/>
    </row>
    <row r="50" spans="1:4" s="15" customFormat="1">
      <c r="A50" s="270"/>
      <c r="B50" s="271"/>
      <c r="C50" s="269"/>
      <c r="D50" s="271"/>
    </row>
    <row r="51" spans="1:4" s="15" customFormat="1">
      <c r="A51" s="270"/>
      <c r="B51" s="271"/>
      <c r="C51" s="269"/>
      <c r="D51" s="271"/>
    </row>
    <row r="52" spans="1:4">
      <c r="A52" s="4"/>
      <c r="B52" s="4"/>
      <c r="C52" s="4"/>
      <c r="D52" s="4"/>
    </row>
  </sheetData>
  <mergeCells count="3">
    <mergeCell ref="A2:D2"/>
    <mergeCell ref="A3:D3"/>
    <mergeCell ref="A1:D1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2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>
    <tabColor rgb="FFC00000"/>
    <pageSetUpPr fitToPage="1"/>
  </sheetPr>
  <dimension ref="A1:F63"/>
  <sheetViews>
    <sheetView tabSelected="1" workbookViewId="0">
      <selection activeCell="B1" sqref="B1:F1"/>
    </sheetView>
  </sheetViews>
  <sheetFormatPr defaultRowHeight="15"/>
  <cols>
    <col min="1" max="1" width="65.5703125" customWidth="1"/>
    <col min="2" max="2" width="14.42578125" bestFit="1" customWidth="1"/>
    <col min="3" max="3" width="18.85546875" customWidth="1"/>
    <col min="4" max="4" width="17" customWidth="1"/>
    <col min="5" max="5" width="16" customWidth="1"/>
    <col min="6" max="6" width="19.7109375" customWidth="1"/>
  </cols>
  <sheetData>
    <row r="1" spans="1:6">
      <c r="B1" s="440" t="s">
        <v>804</v>
      </c>
      <c r="C1" s="440"/>
      <c r="D1" s="440"/>
      <c r="E1" s="440"/>
      <c r="F1" s="440"/>
    </row>
    <row r="3" spans="1:6" ht="27" customHeight="1">
      <c r="A3" s="438" t="s">
        <v>772</v>
      </c>
      <c r="B3" s="438"/>
      <c r="C3" s="438"/>
      <c r="D3" s="438"/>
      <c r="E3" s="438"/>
      <c r="F3" s="438"/>
    </row>
    <row r="4" spans="1:6" ht="25.5" customHeight="1">
      <c r="A4" s="398" t="s">
        <v>712</v>
      </c>
      <c r="B4" s="398"/>
      <c r="C4" s="398"/>
      <c r="D4" s="398"/>
      <c r="E4" s="398"/>
      <c r="F4" s="398"/>
    </row>
    <row r="6" spans="1:6" ht="15.75" thickBot="1">
      <c r="A6" s="249" t="s">
        <v>713</v>
      </c>
      <c r="B6" s="249"/>
      <c r="C6" s="249"/>
      <c r="D6" s="249"/>
      <c r="E6" s="249"/>
      <c r="F6" s="249"/>
    </row>
    <row r="7" spans="1:6" ht="63.75">
      <c r="A7" s="252" t="s">
        <v>604</v>
      </c>
      <c r="B7" s="253" t="s">
        <v>714</v>
      </c>
      <c r="C7" s="253" t="s">
        <v>715</v>
      </c>
      <c r="D7" s="253" t="s">
        <v>716</v>
      </c>
      <c r="E7" s="254" t="s">
        <v>717</v>
      </c>
      <c r="F7" s="255" t="s">
        <v>718</v>
      </c>
    </row>
    <row r="8" spans="1:6">
      <c r="A8" s="256" t="s">
        <v>17</v>
      </c>
      <c r="B8" s="250">
        <f>SUM(B26+B41+B55+B56+B61+B62+B63)</f>
        <v>102737000</v>
      </c>
      <c r="C8" s="250">
        <f>SUM(C26+C41+C55+C56+C61+C62+C63)</f>
        <v>0</v>
      </c>
      <c r="D8" s="250">
        <f>SUM(D26+D41+D55+D56+D61+D62+D63)</f>
        <v>211995000</v>
      </c>
      <c r="E8" s="250">
        <f>SUM(E26+E41+E55+E56+E61+E62+E63)</f>
        <v>54102041</v>
      </c>
      <c r="F8" s="250">
        <f t="shared" ref="F8:F39" si="0">SUM(B8:E8)</f>
        <v>368834041</v>
      </c>
    </row>
    <row r="9" spans="1:6">
      <c r="A9" s="257" t="s">
        <v>652</v>
      </c>
      <c r="B9" s="258"/>
      <c r="C9" s="258"/>
      <c r="D9" s="258"/>
      <c r="E9" s="258"/>
      <c r="F9" s="250">
        <f t="shared" si="0"/>
        <v>0</v>
      </c>
    </row>
    <row r="10" spans="1:6">
      <c r="A10" s="257" t="s">
        <v>653</v>
      </c>
      <c r="B10" s="258"/>
      <c r="C10" s="258"/>
      <c r="D10" s="258"/>
      <c r="E10" s="258"/>
      <c r="F10" s="250">
        <f t="shared" si="0"/>
        <v>0</v>
      </c>
    </row>
    <row r="11" spans="1:6">
      <c r="A11" s="257" t="s">
        <v>654</v>
      </c>
      <c r="B11" s="258"/>
      <c r="C11" s="258"/>
      <c r="D11" s="258"/>
      <c r="E11" s="258"/>
      <c r="F11" s="250">
        <f t="shared" si="0"/>
        <v>0</v>
      </c>
    </row>
    <row r="12" spans="1:6">
      <c r="A12" s="256" t="s">
        <v>3</v>
      </c>
      <c r="B12" s="259">
        <f>SUM(B9:B11)</f>
        <v>0</v>
      </c>
      <c r="C12" s="259">
        <f>SUM(C9:C11)</f>
        <v>0</v>
      </c>
      <c r="D12" s="259">
        <f>SUM(D9:D11)</f>
        <v>0</v>
      </c>
      <c r="E12" s="259">
        <f>SUM(E9:E11)</f>
        <v>0</v>
      </c>
      <c r="F12" s="250">
        <f t="shared" si="0"/>
        <v>0</v>
      </c>
    </row>
    <row r="13" spans="1:6">
      <c r="A13" s="257" t="s">
        <v>655</v>
      </c>
      <c r="B13" s="258">
        <v>102737000</v>
      </c>
      <c r="C13" s="258"/>
      <c r="D13" s="258">
        <v>208712000</v>
      </c>
      <c r="E13" s="258">
        <v>29317599</v>
      </c>
      <c r="F13" s="250">
        <f t="shared" si="0"/>
        <v>340766599</v>
      </c>
    </row>
    <row r="14" spans="1:6">
      <c r="A14" s="257" t="s">
        <v>656</v>
      </c>
      <c r="B14" s="258">
        <v>0</v>
      </c>
      <c r="C14" s="258"/>
      <c r="D14" s="258">
        <v>3283000</v>
      </c>
      <c r="E14" s="258">
        <v>723914</v>
      </c>
      <c r="F14" s="250">
        <f t="shared" si="0"/>
        <v>4006914</v>
      </c>
    </row>
    <row r="15" spans="1:6">
      <c r="A15" s="257" t="s">
        <v>657</v>
      </c>
      <c r="B15" s="258"/>
      <c r="C15" s="258"/>
      <c r="D15" s="258"/>
      <c r="E15" s="258"/>
      <c r="F15" s="250">
        <f t="shared" si="0"/>
        <v>0</v>
      </c>
    </row>
    <row r="16" spans="1:6">
      <c r="A16" s="257" t="s">
        <v>658</v>
      </c>
      <c r="B16" s="258"/>
      <c r="C16" s="258"/>
      <c r="D16" s="258"/>
      <c r="E16" s="258"/>
      <c r="F16" s="250">
        <f t="shared" si="0"/>
        <v>0</v>
      </c>
    </row>
    <row r="17" spans="1:6">
      <c r="A17" s="257" t="s">
        <v>659</v>
      </c>
      <c r="B17" s="258"/>
      <c r="C17" s="258"/>
      <c r="D17" s="258"/>
      <c r="E17" s="258"/>
      <c r="F17" s="250">
        <f t="shared" si="0"/>
        <v>0</v>
      </c>
    </row>
    <row r="18" spans="1:6">
      <c r="A18" s="256" t="s">
        <v>4</v>
      </c>
      <c r="B18" s="259">
        <f>SUM(B13:B17)</f>
        <v>102737000</v>
      </c>
      <c r="C18" s="259">
        <f>SUM(C13:C17)</f>
        <v>0</v>
      </c>
      <c r="D18" s="259">
        <f>SUM(D13:D17)</f>
        <v>211995000</v>
      </c>
      <c r="E18" s="259">
        <f>SUM(E13:E17)</f>
        <v>30041513</v>
      </c>
      <c r="F18" s="250">
        <f t="shared" si="0"/>
        <v>344773513</v>
      </c>
    </row>
    <row r="19" spans="1:6">
      <c r="A19" s="257" t="s">
        <v>0</v>
      </c>
      <c r="B19" s="258">
        <v>0</v>
      </c>
      <c r="C19" s="258"/>
      <c r="D19" s="258"/>
      <c r="E19" s="258">
        <v>327180</v>
      </c>
      <c r="F19" s="250">
        <f t="shared" si="0"/>
        <v>327180</v>
      </c>
    </row>
    <row r="20" spans="1:6">
      <c r="A20" s="257" t="s">
        <v>1</v>
      </c>
      <c r="B20" s="258"/>
      <c r="C20" s="258"/>
      <c r="D20" s="258"/>
      <c r="E20" s="258"/>
      <c r="F20" s="250">
        <f t="shared" si="0"/>
        <v>0</v>
      </c>
    </row>
    <row r="21" spans="1:6">
      <c r="A21" s="257" t="s">
        <v>660</v>
      </c>
      <c r="B21" s="258"/>
      <c r="C21" s="258"/>
      <c r="D21" s="258"/>
      <c r="E21" s="258"/>
      <c r="F21" s="250">
        <f t="shared" si="0"/>
        <v>0</v>
      </c>
    </row>
    <row r="22" spans="1:6">
      <c r="A22" s="256" t="s">
        <v>2</v>
      </c>
      <c r="B22" s="259">
        <f>SUM(B19:B21)</f>
        <v>0</v>
      </c>
      <c r="C22" s="259">
        <f>SUM(C19:C21)</f>
        <v>0</v>
      </c>
      <c r="D22" s="259">
        <f>SUM(D19:D21)</f>
        <v>0</v>
      </c>
      <c r="E22" s="259">
        <f>SUM(E19:E21)</f>
        <v>327180</v>
      </c>
      <c r="F22" s="250">
        <f t="shared" si="0"/>
        <v>327180</v>
      </c>
    </row>
    <row r="23" spans="1:6">
      <c r="A23" s="257" t="s">
        <v>661</v>
      </c>
      <c r="B23" s="258"/>
      <c r="C23" s="258"/>
      <c r="D23" s="258"/>
      <c r="E23" s="258"/>
      <c r="F23" s="250">
        <f t="shared" si="0"/>
        <v>0</v>
      </c>
    </row>
    <row r="24" spans="1:6" ht="30">
      <c r="A24" s="257" t="s">
        <v>662</v>
      </c>
      <c r="B24" s="258"/>
      <c r="C24" s="258"/>
      <c r="D24" s="258"/>
      <c r="E24" s="258"/>
      <c r="F24" s="250">
        <f t="shared" si="0"/>
        <v>0</v>
      </c>
    </row>
    <row r="25" spans="1:6">
      <c r="A25" s="256" t="s">
        <v>19</v>
      </c>
      <c r="B25" s="259">
        <f>SUM(B23:B24)</f>
        <v>0</v>
      </c>
      <c r="C25" s="259">
        <f>SUM(C23:C24)</f>
        <v>0</v>
      </c>
      <c r="D25" s="259">
        <f>SUM(D23:D24)</f>
        <v>0</v>
      </c>
      <c r="E25" s="259">
        <f>SUM(E23:E24)</f>
        <v>0</v>
      </c>
      <c r="F25" s="250">
        <f t="shared" si="0"/>
        <v>0</v>
      </c>
    </row>
    <row r="26" spans="1:6" ht="25.5">
      <c r="A26" s="256" t="s">
        <v>5</v>
      </c>
      <c r="B26" s="259">
        <f>SUM(B25,B22,B18,B12)</f>
        <v>102737000</v>
      </c>
      <c r="C26" s="259">
        <f>SUM(C25,C22,C18,C12)</f>
        <v>0</v>
      </c>
      <c r="D26" s="259">
        <f>SUM(D25,D22,D18,D12)</f>
        <v>211995000</v>
      </c>
      <c r="E26" s="259">
        <f>SUM(E25,E22,E18,E12)</f>
        <v>30368693</v>
      </c>
      <c r="F26" s="260">
        <f t="shared" si="0"/>
        <v>345100693</v>
      </c>
    </row>
    <row r="27" spans="1:6">
      <c r="A27" s="257" t="s">
        <v>663</v>
      </c>
      <c r="B27" s="258"/>
      <c r="C27" s="258"/>
      <c r="D27" s="258"/>
      <c r="E27" s="258"/>
      <c r="F27" s="250">
        <f t="shared" si="0"/>
        <v>0</v>
      </c>
    </row>
    <row r="28" spans="1:6">
      <c r="A28" s="257" t="s">
        <v>664</v>
      </c>
      <c r="B28" s="258"/>
      <c r="C28" s="258"/>
      <c r="D28" s="258"/>
      <c r="E28" s="258"/>
      <c r="F28" s="250">
        <f t="shared" si="0"/>
        <v>0</v>
      </c>
    </row>
    <row r="29" spans="1:6">
      <c r="A29" s="257" t="s">
        <v>665</v>
      </c>
      <c r="B29" s="258"/>
      <c r="C29" s="258"/>
      <c r="D29" s="258"/>
      <c r="E29" s="258"/>
      <c r="F29" s="250">
        <f t="shared" si="0"/>
        <v>0</v>
      </c>
    </row>
    <row r="30" spans="1:6" ht="30">
      <c r="A30" s="257" t="s">
        <v>666</v>
      </c>
      <c r="B30" s="258"/>
      <c r="C30" s="258"/>
      <c r="D30" s="258"/>
      <c r="E30" s="258"/>
      <c r="F30" s="250">
        <f t="shared" si="0"/>
        <v>0</v>
      </c>
    </row>
    <row r="31" spans="1:6">
      <c r="A31" s="257" t="s">
        <v>667</v>
      </c>
      <c r="B31" s="258"/>
      <c r="C31" s="258"/>
      <c r="D31" s="258"/>
      <c r="E31" s="258"/>
      <c r="F31" s="250">
        <f t="shared" si="0"/>
        <v>0</v>
      </c>
    </row>
    <row r="32" spans="1:6">
      <c r="A32" s="256" t="s">
        <v>20</v>
      </c>
      <c r="B32" s="259">
        <f>SUM(B27:B31)</f>
        <v>0</v>
      </c>
      <c r="C32" s="259">
        <f>SUM(C27:C31)</f>
        <v>0</v>
      </c>
      <c r="D32" s="259">
        <f>SUM(D27:D31)</f>
        <v>0</v>
      </c>
      <c r="E32" s="259">
        <f>SUM(E27:E31)</f>
        <v>0</v>
      </c>
      <c r="F32" s="250">
        <f t="shared" si="0"/>
        <v>0</v>
      </c>
    </row>
    <row r="33" spans="1:6">
      <c r="A33" s="257" t="s">
        <v>668</v>
      </c>
      <c r="B33" s="258"/>
      <c r="C33" s="258"/>
      <c r="D33" s="258"/>
      <c r="E33" s="258"/>
      <c r="F33" s="250">
        <f t="shared" si="0"/>
        <v>0</v>
      </c>
    </row>
    <row r="34" spans="1:6">
      <c r="A34" s="257" t="s">
        <v>6</v>
      </c>
      <c r="B34" s="258"/>
      <c r="C34" s="258"/>
      <c r="D34" s="258"/>
      <c r="E34" s="258"/>
      <c r="F34" s="250">
        <f t="shared" si="0"/>
        <v>0</v>
      </c>
    </row>
    <row r="35" spans="1:6">
      <c r="A35" s="257" t="s">
        <v>669</v>
      </c>
      <c r="B35" s="258"/>
      <c r="C35" s="258"/>
      <c r="D35" s="258"/>
      <c r="E35" s="258"/>
      <c r="F35" s="250">
        <f t="shared" si="0"/>
        <v>0</v>
      </c>
    </row>
    <row r="36" spans="1:6">
      <c r="A36" s="257" t="s">
        <v>670</v>
      </c>
      <c r="B36" s="258"/>
      <c r="C36" s="258"/>
      <c r="D36" s="258"/>
      <c r="E36" s="258"/>
      <c r="F36" s="250">
        <f t="shared" si="0"/>
        <v>0</v>
      </c>
    </row>
    <row r="37" spans="1:6">
      <c r="A37" s="257" t="s">
        <v>671</v>
      </c>
      <c r="B37" s="258"/>
      <c r="C37" s="258"/>
      <c r="D37" s="258"/>
      <c r="E37" s="258"/>
      <c r="F37" s="250">
        <f t="shared" si="0"/>
        <v>0</v>
      </c>
    </row>
    <row r="38" spans="1:6">
      <c r="A38" s="257" t="s">
        <v>672</v>
      </c>
      <c r="B38" s="258"/>
      <c r="C38" s="258"/>
      <c r="D38" s="258"/>
      <c r="E38" s="258"/>
      <c r="F38" s="250">
        <f t="shared" si="0"/>
        <v>0</v>
      </c>
    </row>
    <row r="39" spans="1:6">
      <c r="A39" s="257" t="s">
        <v>673</v>
      </c>
      <c r="B39" s="258"/>
      <c r="C39" s="258"/>
      <c r="D39" s="258"/>
      <c r="E39" s="258"/>
      <c r="F39" s="250">
        <f t="shared" si="0"/>
        <v>0</v>
      </c>
    </row>
    <row r="40" spans="1:6">
      <c r="A40" s="256" t="s">
        <v>7</v>
      </c>
      <c r="B40" s="259">
        <f>SUM(B33:B39)</f>
        <v>0</v>
      </c>
      <c r="C40" s="259">
        <f>SUM(C33:C39)</f>
        <v>0</v>
      </c>
      <c r="D40" s="259">
        <f>SUM(D33:D39)</f>
        <v>0</v>
      </c>
      <c r="E40" s="259">
        <f>SUM(E33:E39)</f>
        <v>0</v>
      </c>
      <c r="F40" s="250">
        <f t="shared" ref="F40:F63" si="1">SUM(B40:E40)</f>
        <v>0</v>
      </c>
    </row>
    <row r="41" spans="1:6">
      <c r="A41" s="256" t="s">
        <v>21</v>
      </c>
      <c r="B41" s="259">
        <f>SUM(B40,B32)</f>
        <v>0</v>
      </c>
      <c r="C41" s="259">
        <f>SUM(C40,C32)</f>
        <v>0</v>
      </c>
      <c r="D41" s="259">
        <f>SUM(D40,D32)</f>
        <v>0</v>
      </c>
      <c r="E41" s="259">
        <f>SUM(E40,E32)</f>
        <v>0</v>
      </c>
      <c r="F41" s="250">
        <f t="shared" si="1"/>
        <v>0</v>
      </c>
    </row>
    <row r="42" spans="1:6">
      <c r="A42" s="257" t="s">
        <v>719</v>
      </c>
      <c r="B42" s="259"/>
      <c r="C42" s="259"/>
      <c r="D42" s="259"/>
      <c r="E42" s="259"/>
      <c r="F42" s="250">
        <f t="shared" si="1"/>
        <v>0</v>
      </c>
    </row>
    <row r="43" spans="1:6">
      <c r="A43" s="257" t="s">
        <v>720</v>
      </c>
      <c r="B43" s="259"/>
      <c r="C43" s="259"/>
      <c r="D43" s="259"/>
      <c r="E43" s="259"/>
      <c r="F43" s="250">
        <f t="shared" si="1"/>
        <v>0</v>
      </c>
    </row>
    <row r="44" spans="1:6">
      <c r="A44" s="256" t="s">
        <v>674</v>
      </c>
      <c r="B44" s="258">
        <f>SUM(B42:B43)</f>
        <v>0</v>
      </c>
      <c r="C44" s="258">
        <f>SUM(C42:C43)</f>
        <v>0</v>
      </c>
      <c r="D44" s="258">
        <f>SUM(D42:D43)</f>
        <v>0</v>
      </c>
      <c r="E44" s="258">
        <f>SUM(E42:E43)</f>
        <v>0</v>
      </c>
      <c r="F44" s="250">
        <f t="shared" si="1"/>
        <v>0</v>
      </c>
    </row>
    <row r="45" spans="1:6">
      <c r="A45" s="257" t="s">
        <v>721</v>
      </c>
      <c r="B45" s="258"/>
      <c r="C45" s="258"/>
      <c r="D45" s="258"/>
      <c r="E45" s="258">
        <v>124190</v>
      </c>
      <c r="F45" s="250">
        <f t="shared" si="1"/>
        <v>124190</v>
      </c>
    </row>
    <row r="46" spans="1:6">
      <c r="A46" s="257" t="s">
        <v>722</v>
      </c>
      <c r="B46" s="258"/>
      <c r="C46" s="258"/>
      <c r="D46" s="258"/>
      <c r="E46" s="258"/>
      <c r="F46" s="250">
        <f t="shared" si="1"/>
        <v>0</v>
      </c>
    </row>
    <row r="47" spans="1:6">
      <c r="A47" s="257" t="s">
        <v>723</v>
      </c>
      <c r="B47" s="258"/>
      <c r="C47" s="258"/>
      <c r="D47" s="258"/>
      <c r="E47" s="258"/>
      <c r="F47" s="250">
        <f t="shared" si="1"/>
        <v>0</v>
      </c>
    </row>
    <row r="48" spans="1:6">
      <c r="A48" s="256" t="s">
        <v>675</v>
      </c>
      <c r="B48" s="258">
        <f>SUM(B45:B47)</f>
        <v>0</v>
      </c>
      <c r="C48" s="258">
        <f>SUM(C45:C47)</f>
        <v>0</v>
      </c>
      <c r="D48" s="258">
        <f>SUM(D45:D47)</f>
        <v>0</v>
      </c>
      <c r="E48" s="258">
        <f>SUM(E45:E47)</f>
        <v>124190</v>
      </c>
      <c r="F48" s="250">
        <f t="shared" si="1"/>
        <v>124190</v>
      </c>
    </row>
    <row r="49" spans="1:6">
      <c r="A49" s="257" t="s">
        <v>724</v>
      </c>
      <c r="B49" s="258"/>
      <c r="C49" s="258"/>
      <c r="D49" s="258"/>
      <c r="E49" s="258">
        <v>23609158</v>
      </c>
      <c r="F49" s="250">
        <f t="shared" si="1"/>
        <v>23609158</v>
      </c>
    </row>
    <row r="50" spans="1:6">
      <c r="A50" s="257" t="s">
        <v>725</v>
      </c>
      <c r="B50" s="258"/>
      <c r="C50" s="258"/>
      <c r="D50" s="258"/>
      <c r="E50" s="258"/>
      <c r="F50" s="250">
        <f t="shared" si="1"/>
        <v>0</v>
      </c>
    </row>
    <row r="51" spans="1:6">
      <c r="A51" s="256" t="s">
        <v>676</v>
      </c>
      <c r="B51" s="258">
        <f>SUM(B49:B50)</f>
        <v>0</v>
      </c>
      <c r="C51" s="258">
        <f>SUM(C49:C50)</f>
        <v>0</v>
      </c>
      <c r="D51" s="258">
        <f>SUM(D49:D50)</f>
        <v>0</v>
      </c>
      <c r="E51" s="258">
        <f>SUM(E49:E50)</f>
        <v>23609158</v>
      </c>
      <c r="F51" s="250">
        <f t="shared" si="1"/>
        <v>23609158</v>
      </c>
    </row>
    <row r="52" spans="1:6">
      <c r="A52" s="257" t="s">
        <v>726</v>
      </c>
      <c r="B52" s="258"/>
      <c r="C52" s="258"/>
      <c r="D52" s="258"/>
      <c r="E52" s="258"/>
      <c r="F52" s="250">
        <f t="shared" si="1"/>
        <v>0</v>
      </c>
    </row>
    <row r="53" spans="1:6">
      <c r="A53" s="257" t="s">
        <v>727</v>
      </c>
      <c r="B53" s="258"/>
      <c r="C53" s="258"/>
      <c r="D53" s="258"/>
      <c r="E53" s="258"/>
      <c r="F53" s="250">
        <f t="shared" si="1"/>
        <v>0</v>
      </c>
    </row>
    <row r="54" spans="1:6">
      <c r="A54" s="256" t="s">
        <v>677</v>
      </c>
      <c r="B54" s="258">
        <f>SUM(B52:B53)</f>
        <v>0</v>
      </c>
      <c r="C54" s="258">
        <f>SUM(C52:C53)</f>
        <v>0</v>
      </c>
      <c r="D54" s="258">
        <f>SUM(D52:D53)</f>
        <v>0</v>
      </c>
      <c r="E54" s="258">
        <f>SUM(E52:E53)</f>
        <v>0</v>
      </c>
      <c r="F54" s="250">
        <f t="shared" si="1"/>
        <v>0</v>
      </c>
    </row>
    <row r="55" spans="1:6">
      <c r="A55" s="256" t="s">
        <v>8</v>
      </c>
      <c r="B55" s="259">
        <f>SUM(B54,B51,B48,B44)</f>
        <v>0</v>
      </c>
      <c r="C55" s="259">
        <f>SUM(C54,C51,C48,C44)</f>
        <v>0</v>
      </c>
      <c r="D55" s="259">
        <f>SUM(D54,D51,D48,D44)</f>
        <v>0</v>
      </c>
      <c r="E55" s="259">
        <f>SUM(E54,E51,E48,E44)</f>
        <v>23733348</v>
      </c>
      <c r="F55" s="250">
        <f t="shared" si="1"/>
        <v>23733348</v>
      </c>
    </row>
    <row r="56" spans="1:6">
      <c r="A56" s="246" t="s">
        <v>728</v>
      </c>
      <c r="B56" s="75"/>
      <c r="C56" s="75"/>
      <c r="D56" s="75"/>
      <c r="E56" s="75"/>
      <c r="F56" s="250">
        <f t="shared" si="1"/>
        <v>0</v>
      </c>
    </row>
    <row r="57" spans="1:6" ht="15.75">
      <c r="A57" s="261" t="s">
        <v>729</v>
      </c>
      <c r="B57" s="75"/>
      <c r="C57" s="75"/>
      <c r="D57" s="75"/>
      <c r="E57" s="75"/>
      <c r="F57" s="250">
        <f t="shared" si="1"/>
        <v>0</v>
      </c>
    </row>
    <row r="58" spans="1:6" ht="15.75">
      <c r="A58" s="261" t="s">
        <v>730</v>
      </c>
      <c r="B58" s="75"/>
      <c r="C58" s="75"/>
      <c r="D58" s="75"/>
      <c r="E58" s="75"/>
      <c r="F58" s="250">
        <f t="shared" si="1"/>
        <v>0</v>
      </c>
    </row>
    <row r="59" spans="1:6" ht="15.75">
      <c r="A59" s="261" t="s">
        <v>731</v>
      </c>
      <c r="B59" s="75"/>
      <c r="C59" s="75"/>
      <c r="D59" s="75"/>
      <c r="E59" s="75"/>
      <c r="F59" s="250">
        <f t="shared" si="1"/>
        <v>0</v>
      </c>
    </row>
    <row r="60" spans="1:6" ht="15.75">
      <c r="A60" s="261" t="s">
        <v>732</v>
      </c>
      <c r="B60" s="75"/>
      <c r="C60" s="75"/>
      <c r="D60" s="75"/>
      <c r="E60" s="75"/>
      <c r="F60" s="250">
        <f t="shared" si="1"/>
        <v>0</v>
      </c>
    </row>
    <row r="61" spans="1:6">
      <c r="A61" s="246" t="s">
        <v>733</v>
      </c>
      <c r="B61" s="75">
        <f>SUM(B57:B60)</f>
        <v>0</v>
      </c>
      <c r="C61" s="75">
        <f>SUM(C57:C60)</f>
        <v>0</v>
      </c>
      <c r="D61" s="75">
        <f>SUM(D57:D60)</f>
        <v>0</v>
      </c>
      <c r="E61" s="75">
        <f>SUM(E57:E60)</f>
        <v>0</v>
      </c>
      <c r="F61" s="250">
        <f t="shared" si="1"/>
        <v>0</v>
      </c>
    </row>
    <row r="62" spans="1:6">
      <c r="A62" s="246" t="s">
        <v>734</v>
      </c>
      <c r="B62" s="75"/>
      <c r="C62" s="75"/>
      <c r="D62" s="75"/>
      <c r="E62" s="75"/>
      <c r="F62" s="250">
        <f t="shared" si="1"/>
        <v>0</v>
      </c>
    </row>
    <row r="63" spans="1:6" ht="15.75" thickBot="1">
      <c r="A63" s="262" t="s">
        <v>735</v>
      </c>
      <c r="B63" s="263"/>
      <c r="C63" s="263"/>
      <c r="D63" s="263"/>
      <c r="E63" s="263"/>
      <c r="F63" s="250">
        <f t="shared" si="1"/>
        <v>0</v>
      </c>
    </row>
  </sheetData>
  <mergeCells count="3">
    <mergeCell ref="B1:F1"/>
    <mergeCell ref="A3:F3"/>
    <mergeCell ref="A4:F4"/>
  </mergeCells>
  <pageMargins left="0.70866141732283472" right="0.70866141732283472" top="0.74803149606299213" bottom="0.74803149606299213" header="0.31496062992125984" footer="0.31496062992125984"/>
  <pageSetup paperSize="9" scale="57" fitToHeight="2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18</vt:i4>
      </vt:variant>
      <vt:variant>
        <vt:lpstr>Névvel ellátott tartományok</vt:lpstr>
      </vt:variant>
      <vt:variant>
        <vt:i4>3</vt:i4>
      </vt:variant>
    </vt:vector>
  </HeadingPairs>
  <TitlesOfParts>
    <vt:vector size="21" baseType="lpstr">
      <vt:lpstr>1. melléklet</vt:lpstr>
      <vt:lpstr>2A. melléklet</vt:lpstr>
      <vt:lpstr>2B. melléklet</vt:lpstr>
      <vt:lpstr>3A. melléklet</vt:lpstr>
      <vt:lpstr>3B. melléklet</vt:lpstr>
      <vt:lpstr>4 melléklet</vt:lpstr>
      <vt:lpstr>5 melléklet</vt:lpstr>
      <vt:lpstr>6. melléklet</vt:lpstr>
      <vt:lpstr>7A. melléklet</vt:lpstr>
      <vt:lpstr>7B. melléklet</vt:lpstr>
      <vt:lpstr>8. melléklet</vt:lpstr>
      <vt:lpstr>9. melléklet</vt:lpstr>
      <vt:lpstr>10. melléklet</vt:lpstr>
      <vt:lpstr>11 melléklet</vt:lpstr>
      <vt:lpstr>12. melléklet</vt:lpstr>
      <vt:lpstr>13. melléklet</vt:lpstr>
      <vt:lpstr>14. melléklet</vt:lpstr>
      <vt:lpstr>15.melléklet</vt:lpstr>
      <vt:lpstr>'7A. melléklet'!foot_4_place</vt:lpstr>
      <vt:lpstr>'7A. melléklet'!foot_53_place</vt:lpstr>
      <vt:lpstr>'11 melléklet'!Nyomtatási_terület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albe</dc:creator>
  <cp:lastModifiedBy>User</cp:lastModifiedBy>
  <cp:lastPrinted>2019-04-24T13:02:48Z</cp:lastPrinted>
  <dcterms:created xsi:type="dcterms:W3CDTF">2014-01-03T21:48:14Z</dcterms:created>
  <dcterms:modified xsi:type="dcterms:W3CDTF">2019-05-07T06:46:10Z</dcterms:modified>
</cp:coreProperties>
</file>